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676-fabricio\Downloads\"/>
    </mc:Choice>
  </mc:AlternateContent>
  <xr:revisionPtr revIDLastSave="0" documentId="13_ncr:1_{2A222297-0938-4819-8DEA-C894A24241CC}" xr6:coauthVersionLast="47" xr6:coauthVersionMax="47" xr10:uidLastSave="{00000000-0000-0000-0000-000000000000}"/>
  <bookViews>
    <workbookView xWindow="22932" yWindow="-108" windowWidth="23256" windowHeight="12576" xr2:uid="{EFEBEB2E-5013-40F4-92E3-E5EF617AFFF3}"/>
  </bookViews>
  <sheets>
    <sheet name="Acumulado_2021_HCAMP" sheetId="1" r:id="rId1"/>
  </sheets>
  <externalReferences>
    <externalReference r:id="rId2"/>
  </externalReferences>
  <definedNames>
    <definedName name="_xlnm.Print_Area" localSheetId="0">Acumulado_2021_HCAMP!$A$1:$Q$40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3" i="1" l="1"/>
  <c r="P22" i="1"/>
  <c r="O22" i="1"/>
  <c r="M22" i="1"/>
  <c r="G22" i="1"/>
  <c r="E22" i="1"/>
  <c r="N21" i="1"/>
  <c r="P21" i="1" s="1"/>
  <c r="M21" i="1"/>
  <c r="J21" i="1"/>
  <c r="I21" i="1"/>
  <c r="G21" i="1"/>
  <c r="E21" i="1"/>
  <c r="N20" i="1"/>
  <c r="N19" i="1" s="1"/>
  <c r="O19" i="1" s="1"/>
  <c r="J20" i="1"/>
  <c r="K20" i="1" s="1"/>
  <c r="I20" i="1"/>
  <c r="G20" i="1"/>
  <c r="E20" i="1"/>
  <c r="L19" i="1"/>
  <c r="M19" i="1" s="1"/>
  <c r="J19" i="1"/>
  <c r="K19" i="1" s="1"/>
  <c r="H19" i="1"/>
  <c r="G19" i="1"/>
  <c r="F19" i="1"/>
  <c r="D19" i="1"/>
  <c r="E19" i="1" s="1"/>
  <c r="C19" i="1"/>
  <c r="P18" i="1"/>
  <c r="O18" i="1"/>
  <c r="M18" i="1"/>
  <c r="K18" i="1"/>
  <c r="E18" i="1"/>
  <c r="N17" i="1"/>
  <c r="O17" i="1" s="1"/>
  <c r="L17" i="1"/>
  <c r="M17" i="1" s="1"/>
  <c r="J17" i="1"/>
  <c r="H17" i="1"/>
  <c r="I17" i="1" s="1"/>
  <c r="F17" i="1"/>
  <c r="G17" i="1" s="1"/>
  <c r="D17" i="1"/>
  <c r="P17" i="1" s="1"/>
  <c r="C17" i="1"/>
  <c r="K22" i="1" s="1"/>
  <c r="O15" i="1"/>
  <c r="M15" i="1"/>
  <c r="K15" i="1"/>
  <c r="I15" i="1"/>
  <c r="F15" i="1"/>
  <c r="G15" i="1" s="1"/>
  <c r="D15" i="1"/>
  <c r="E15" i="1" s="1"/>
  <c r="O14" i="1"/>
  <c r="M14" i="1"/>
  <c r="K14" i="1"/>
  <c r="I14" i="1"/>
  <c r="G14" i="1"/>
  <c r="F14" i="1"/>
  <c r="D14" i="1"/>
  <c r="E14" i="1" s="1"/>
  <c r="P13" i="1"/>
  <c r="O13" i="1"/>
  <c r="M13" i="1"/>
  <c r="K13" i="1"/>
  <c r="I13" i="1"/>
  <c r="F13" i="1"/>
  <c r="G13" i="1" s="1"/>
  <c r="D13" i="1"/>
  <c r="E13" i="1" s="1"/>
  <c r="N12" i="1"/>
  <c r="O12" i="1" s="1"/>
  <c r="M12" i="1"/>
  <c r="L12" i="1"/>
  <c r="J12" i="1"/>
  <c r="K12" i="1" s="1"/>
  <c r="H12" i="1"/>
  <c r="I12" i="1" s="1"/>
  <c r="F12" i="1"/>
  <c r="G12" i="1" s="1"/>
  <c r="E12" i="1"/>
  <c r="D12" i="1"/>
  <c r="C12" i="1"/>
  <c r="P11" i="1"/>
  <c r="O11" i="1"/>
  <c r="M11" i="1"/>
  <c r="K11" i="1"/>
  <c r="I11" i="1"/>
  <c r="G11" i="1"/>
  <c r="F11" i="1"/>
  <c r="D11" i="1"/>
  <c r="E11" i="1" s="1"/>
  <c r="N10" i="1"/>
  <c r="O10" i="1" s="1"/>
  <c r="L10" i="1"/>
  <c r="M10" i="1" s="1"/>
  <c r="J10" i="1"/>
  <c r="K10" i="1" s="1"/>
  <c r="H10" i="1"/>
  <c r="I10" i="1" s="1"/>
  <c r="F10" i="1"/>
  <c r="G10" i="1" s="1"/>
  <c r="D10" i="1"/>
  <c r="P10" i="1" s="1"/>
  <c r="P24" i="1" s="1"/>
  <c r="C10" i="1"/>
  <c r="P14" i="1" l="1"/>
  <c r="P19" i="1"/>
  <c r="E10" i="1"/>
  <c r="I19" i="1"/>
  <c r="P20" i="1"/>
  <c r="O21" i="1"/>
  <c r="P12" i="1"/>
  <c r="P25" i="1" s="1"/>
  <c r="P15" i="1"/>
  <c r="G18" i="1"/>
  <c r="I22" i="1"/>
  <c r="E17" i="1"/>
  <c r="O20" i="1"/>
  <c r="K17" i="1"/>
  <c r="I18" i="1"/>
  <c r="M20" i="1"/>
  <c r="K21" i="1"/>
</calcChain>
</file>

<file path=xl/sharedStrings.xml><?xml version="1.0" encoding="utf-8"?>
<sst xmlns="http://schemas.openxmlformats.org/spreadsheetml/2006/main" count="56" uniqueCount="37">
  <si>
    <t>Organização Social: AGIR -  Associação de Gestão, Inovação e Resultados em Saúde</t>
  </si>
  <si>
    <t>Contrato de Gestão números 002/2021 SES e 045/2021 - SES</t>
  </si>
  <si>
    <t>Vigência do Contrato de Gestão: 02/03/2021 a 02/07/2021 - 002/2021 SES-GO e 03/07/2021 a 02/01/2022 - Contrato Emergencial Nº 045/2021 - SES-GO</t>
  </si>
  <si>
    <t>Valor do repasse mensal do Contrato de Gestão / Termo Aditivo: R$ 9.564.376,95 até 02/07/2021 e R$ 12.417.756,00 a partir de 03/07/2021 a 02/01/2022.</t>
  </si>
  <si>
    <t>PLANILHA DE EXECUCÃO ORÇAMENTARIA MENSAL E ACUMULADA DO ANO DE 2021</t>
  </si>
  <si>
    <t>1º semestre/2021</t>
  </si>
  <si>
    <t>Orçamento 2021</t>
  </si>
  <si>
    <t>Realizado jan/2021</t>
  </si>
  <si>
    <t>Realizado</t>
  </si>
  <si>
    <t>Realizado fev/2021</t>
  </si>
  <si>
    <t>Realizado mar/2021</t>
  </si>
  <si>
    <t>Realizado abr/2021</t>
  </si>
  <si>
    <t>Realizado mai/2021</t>
  </si>
  <si>
    <t>Realizado jun/2021</t>
  </si>
  <si>
    <t>Acumulado</t>
  </si>
  <si>
    <t>Receitas</t>
  </si>
  <si>
    <t>Contrato de gestão/Termo aditivo</t>
  </si>
  <si>
    <t>Despesas</t>
  </si>
  <si>
    <t>Pessoal</t>
  </si>
  <si>
    <t>Insumos e despesas gerais</t>
  </si>
  <si>
    <t>Investimentos</t>
  </si>
  <si>
    <t>2º semestre/2021</t>
  </si>
  <si>
    <t>Realizado jul/2021</t>
  </si>
  <si>
    <t>Realizado ago/2021</t>
  </si>
  <si>
    <t>Realizado set/2021</t>
  </si>
  <si>
    <t>Realizado out/2021</t>
  </si>
  <si>
    <t>Realizado nov/2021</t>
  </si>
  <si>
    <t>Realizado dez/2021</t>
  </si>
  <si>
    <t>Acumulado - Orçamento (Receitas)</t>
  </si>
  <si>
    <t>Acumulado - Realizado (Receitas)</t>
  </si>
  <si>
    <t>Acumulado - Realizado (Despesas)</t>
  </si>
  <si>
    <t>Fonte: DAF/HCAMP GCPLAN/AGIR e CORC/AGIR</t>
  </si>
  <si>
    <t xml:space="preserve">Notas: </t>
  </si>
  <si>
    <t xml:space="preserve">1. Contrato de Gestão 02/2021 SES/GO - (Valor estimado R$ 57.386.261,70) - Vigência: a partir da data de publicação do resumo do ajuste na imprensa oficial (Diário Oficial nº 23.493, de 02 de março de 2021) até o dia 02/07/2021. </t>
  </si>
  <si>
    <t>2. Contrato de Gestão 45/2021 SES/GO - (Valor estimado R$ 74.506.536,00) - Vigência: a partir de 03/07/2021 a 02/01/2022.</t>
  </si>
  <si>
    <t>3. Receita refere-se a: Recurso mensal para custeio, previsto no Contrato de Gestão Emergencial 02/2021 e 045/2021- SES/GO, na "CLÁUSULA OITAVA – DO REPASSE DE RECURSOS"</t>
  </si>
  <si>
    <t>Unidade gerida: Hospital de Enfrentamento ao Coronavírus de Goiânia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</si>
</sst>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R$ -416]#,##0.00"/>
    <numFmt numFmtId="165" formatCode="&quot;R$&quot;\ #,##0.00"/>
  </numFmts>
  <fonts count="11" x14ac:knownFonts="1">
    <font>
      <sz val="10"/>
      <color rgb="FF000000"/>
      <name val="Arial"/>
      <charset val="1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C47D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rgb="FFD9D9D9"/>
        <bgColor rgb="FFF3F3F3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4" fillId="4" borderId="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0" fillId="0" borderId="0" xfId="0" applyFill="1"/>
    <xf numFmtId="16" fontId="1" fillId="0" borderId="0" xfId="0" applyNumberFormat="1" applyFont="1" applyFill="1"/>
    <xf numFmtId="14" fontId="1" fillId="0" borderId="0" xfId="0" applyNumberFormat="1" applyFont="1" applyFill="1"/>
    <xf numFmtId="0" fontId="2" fillId="0" borderId="0" xfId="0" applyFont="1" applyFill="1" applyAlignment="1">
      <alignment horizontal="left"/>
    </xf>
    <xf numFmtId="0" fontId="7" fillId="0" borderId="0" xfId="0" applyFont="1" applyFill="1"/>
    <xf numFmtId="0" fontId="3" fillId="0" borderId="11" xfId="0" applyFont="1" applyFill="1" applyBorder="1" applyAlignment="1">
      <alignment horizontal="left" vertical="center"/>
    </xf>
    <xf numFmtId="164" fontId="3" fillId="0" borderId="12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10" fontId="3" fillId="0" borderId="11" xfId="2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right" vertical="center"/>
    </xf>
    <xf numFmtId="164" fontId="6" fillId="0" borderId="1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0" fontId="1" fillId="0" borderId="11" xfId="2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/>
    </xf>
    <xf numFmtId="164" fontId="6" fillId="0" borderId="12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left" vertical="center"/>
    </xf>
    <xf numFmtId="164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164" fontId="5" fillId="0" borderId="11" xfId="0" applyNumberFormat="1" applyFont="1" applyFill="1" applyBorder="1" applyAlignment="1">
      <alignment horizontal="right" vertical="center"/>
    </xf>
    <xf numFmtId="164" fontId="5" fillId="0" borderId="12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43" fontId="1" fillId="0" borderId="0" xfId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164" fontId="10" fillId="0" borderId="0" xfId="0" applyNumberFormat="1" applyFont="1" applyFill="1"/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457727</xdr:colOff>
      <xdr:row>1</xdr:row>
      <xdr:rowOff>154195</xdr:rowOff>
    </xdr:from>
    <xdr:to>
      <xdr:col>16</xdr:col>
      <xdr:colOff>31198</xdr:colOff>
      <xdr:row>5</xdr:row>
      <xdr:rowOff>130906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4DE996-B1B8-421D-B3C1-75C0F4060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95521" y="311077"/>
          <a:ext cx="3991764" cy="6042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900872</xdr:colOff>
      <xdr:row>0</xdr:row>
      <xdr:rowOff>84914</xdr:rowOff>
    </xdr:from>
    <xdr:to>
      <xdr:col>10</xdr:col>
      <xdr:colOff>264961</xdr:colOff>
      <xdr:row>6</xdr:row>
      <xdr:rowOff>48740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2F602701-A336-41D9-99E1-CB8F80DADC2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8722" y="88089"/>
          <a:ext cx="2113639" cy="929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ntroles\6.%20Planilha%20Execu&#231;&#227;o%20Or&#231;ament&#225;ria\1.%20Execu&#231;&#227;o%20Mensal\4.%20HCAMP\Planilha%20Execucao%20Orcamentaria%20Mensal%20e%20Acumulada%202021%20-%20HCAMP%20Goi&#226;nia%20-%2025-0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JAN"/>
      <sheetName val="FEV"/>
      <sheetName val="MAR"/>
      <sheetName val="ABR "/>
      <sheetName val="MAI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>
        <row r="10">
          <cell r="D10">
            <v>24777.3</v>
          </cell>
        </row>
        <row r="11">
          <cell r="D11">
            <v>24777.3</v>
          </cell>
        </row>
        <row r="12">
          <cell r="D12">
            <v>9194994.7300000004</v>
          </cell>
        </row>
        <row r="13">
          <cell r="D13">
            <v>4115730.16</v>
          </cell>
        </row>
        <row r="14">
          <cell r="D14">
            <v>5079264.57</v>
          </cell>
        </row>
        <row r="15">
          <cell r="D15">
            <v>0</v>
          </cell>
        </row>
      </sheetData>
      <sheetData sheetId="2">
        <row r="10">
          <cell r="D10">
            <v>9575064.4399999995</v>
          </cell>
        </row>
        <row r="11">
          <cell r="D11">
            <v>9575064.4399999995</v>
          </cell>
        </row>
        <row r="12">
          <cell r="D12">
            <v>11541186.719999999</v>
          </cell>
        </row>
        <row r="13">
          <cell r="D13">
            <v>5153103.04</v>
          </cell>
        </row>
        <row r="14">
          <cell r="D14">
            <v>6388083.6799999997</v>
          </cell>
        </row>
        <row r="15">
          <cell r="D1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88932-CAA5-4AEA-8671-765B25BCFD0D}">
  <dimension ref="B1:BZ1290"/>
  <sheetViews>
    <sheetView showGridLines="0" tabSelected="1" view="pageBreakPreview" topLeftCell="B1" zoomScale="115" zoomScaleNormal="115" zoomScaleSheetLayoutView="115" workbookViewId="0">
      <selection activeCell="B3" sqref="B3:H3"/>
    </sheetView>
  </sheetViews>
  <sheetFormatPr defaultRowHeight="12.5" x14ac:dyDescent="0.25"/>
  <cols>
    <col min="1" max="1" width="4.453125" customWidth="1"/>
    <col min="2" max="2" width="31.54296875" customWidth="1"/>
    <col min="3" max="4" width="15.6328125" customWidth="1"/>
    <col min="5" max="5" width="8" customWidth="1"/>
    <col min="6" max="6" width="15.6328125" customWidth="1"/>
    <col min="7" max="7" width="8" customWidth="1"/>
    <col min="8" max="8" width="15.6328125" customWidth="1"/>
    <col min="9" max="9" width="8" customWidth="1"/>
    <col min="10" max="10" width="15.6328125" customWidth="1"/>
    <col min="11" max="11" width="8" customWidth="1"/>
    <col min="12" max="12" width="15.6328125" customWidth="1"/>
    <col min="13" max="13" width="8" customWidth="1"/>
    <col min="14" max="14" width="15.6328125" customWidth="1"/>
    <col min="15" max="15" width="8" customWidth="1"/>
    <col min="16" max="16" width="15.6328125" style="1" customWidth="1"/>
    <col min="17" max="17" width="4.453125" style="1" customWidth="1"/>
    <col min="18" max="18" width="14.453125" style="1" customWidth="1"/>
    <col min="19" max="19" width="8.453125" style="1" customWidth="1"/>
    <col min="20" max="20" width="14.453125" style="1" customWidth="1"/>
    <col min="21" max="21" width="8.453125" style="1" customWidth="1"/>
    <col min="22" max="22" width="14.453125" style="1" customWidth="1"/>
    <col min="23" max="23" width="8.453125" style="1" customWidth="1"/>
    <col min="24" max="24" width="14.453125" style="1" customWidth="1"/>
    <col min="25" max="25" width="8.453125" style="1" customWidth="1"/>
    <col min="26" max="26" width="14.453125" style="1" customWidth="1"/>
    <col min="27" max="27" width="8.453125" style="1" customWidth="1"/>
    <col min="28" max="78" width="14.453125" style="1" customWidth="1"/>
    <col min="79" max="1026" width="14.453125" customWidth="1"/>
  </cols>
  <sheetData>
    <row r="1" spans="2:16" s="14" customFormat="1" x14ac:dyDescent="0.25"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2:16" s="14" customFormat="1" ht="12.5" customHeight="1" x14ac:dyDescent="0.25">
      <c r="B2" s="57" t="s">
        <v>0</v>
      </c>
      <c r="C2" s="57"/>
      <c r="D2" s="57"/>
      <c r="E2" s="57"/>
      <c r="F2" s="57"/>
      <c r="G2" s="57"/>
      <c r="H2" s="57"/>
      <c r="I2" s="13"/>
      <c r="J2" s="13"/>
      <c r="K2" s="13"/>
      <c r="L2" s="13"/>
      <c r="M2" s="13"/>
      <c r="N2" s="13"/>
      <c r="O2" s="13"/>
      <c r="P2" s="13"/>
    </row>
    <row r="3" spans="2:16" s="14" customFormat="1" ht="12.5" customHeight="1" x14ac:dyDescent="0.25">
      <c r="B3" s="58" t="s">
        <v>36</v>
      </c>
      <c r="C3" s="58"/>
      <c r="D3" s="58"/>
      <c r="E3" s="58"/>
      <c r="F3" s="58"/>
      <c r="G3" s="58"/>
      <c r="H3" s="58"/>
      <c r="I3" s="13"/>
      <c r="J3" s="15"/>
      <c r="K3" s="13"/>
      <c r="L3" s="13"/>
      <c r="M3" s="13"/>
      <c r="N3" s="13"/>
      <c r="O3" s="13"/>
      <c r="P3" s="13"/>
    </row>
    <row r="4" spans="2:16" s="14" customFormat="1" ht="12.5" customHeight="1" x14ac:dyDescent="0.25">
      <c r="B4" s="59" t="s">
        <v>1</v>
      </c>
      <c r="C4" s="60"/>
      <c r="D4" s="60"/>
      <c r="E4" s="60"/>
      <c r="F4" s="60"/>
      <c r="G4" s="60"/>
      <c r="H4" s="61"/>
      <c r="I4" s="13"/>
      <c r="J4" s="15"/>
      <c r="K4" s="13"/>
      <c r="L4" s="13"/>
      <c r="M4" s="13"/>
      <c r="N4" s="13"/>
      <c r="O4" s="13"/>
      <c r="P4" s="13"/>
    </row>
    <row r="5" spans="2:16" s="14" customFormat="1" ht="12.5" customHeight="1" x14ac:dyDescent="0.25">
      <c r="B5" s="62" t="s">
        <v>2</v>
      </c>
      <c r="C5" s="58"/>
      <c r="D5" s="58"/>
      <c r="E5" s="58"/>
      <c r="F5" s="58"/>
      <c r="G5" s="58"/>
      <c r="H5" s="58"/>
      <c r="I5" s="13"/>
      <c r="J5" s="16"/>
      <c r="K5" s="13"/>
      <c r="L5" s="13"/>
      <c r="M5" s="13"/>
      <c r="N5" s="13"/>
      <c r="O5" s="13"/>
      <c r="P5" s="13"/>
    </row>
    <row r="6" spans="2:16" s="14" customFormat="1" ht="12.5" customHeight="1" x14ac:dyDescent="0.25">
      <c r="B6" s="63" t="s">
        <v>3</v>
      </c>
      <c r="C6" s="64"/>
      <c r="D6" s="64"/>
      <c r="E6" s="64"/>
      <c r="F6" s="64"/>
      <c r="G6" s="64"/>
      <c r="H6" s="65"/>
      <c r="I6" s="13"/>
      <c r="J6" s="13"/>
      <c r="K6" s="13"/>
      <c r="L6" s="13"/>
      <c r="M6" s="13"/>
      <c r="N6" s="13"/>
      <c r="O6" s="13"/>
      <c r="P6" s="13"/>
    </row>
    <row r="7" spans="2:16" s="14" customFormat="1" x14ac:dyDescent="0.25">
      <c r="B7" s="1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ht="11" customHeight="1" x14ac:dyDescent="0.25">
      <c r="B8" s="54" t="s">
        <v>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6"/>
    </row>
    <row r="9" spans="2:16" ht="11" customHeight="1" x14ac:dyDescent="0.25">
      <c r="B9" s="2" t="s">
        <v>5</v>
      </c>
      <c r="C9" s="3" t="s">
        <v>6</v>
      </c>
      <c r="D9" s="4" t="s">
        <v>7</v>
      </c>
      <c r="E9" s="5" t="s">
        <v>8</v>
      </c>
      <c r="F9" s="6" t="s">
        <v>9</v>
      </c>
      <c r="G9" s="7" t="s">
        <v>8</v>
      </c>
      <c r="H9" s="4" t="s">
        <v>10</v>
      </c>
      <c r="I9" s="5" t="s">
        <v>8</v>
      </c>
      <c r="J9" s="6" t="s">
        <v>11</v>
      </c>
      <c r="K9" s="7" t="s">
        <v>8</v>
      </c>
      <c r="L9" s="4" t="s">
        <v>12</v>
      </c>
      <c r="M9" s="5" t="s">
        <v>8</v>
      </c>
      <c r="N9" s="6" t="s">
        <v>13</v>
      </c>
      <c r="O9" s="7" t="s">
        <v>8</v>
      </c>
      <c r="P9" s="8" t="s">
        <v>14</v>
      </c>
    </row>
    <row r="10" spans="2:16" s="18" customFormat="1" ht="10" customHeight="1" x14ac:dyDescent="0.3">
      <c r="B10" s="19" t="s">
        <v>15</v>
      </c>
      <c r="C10" s="20">
        <f>SUM(C11:C11)</f>
        <v>57386261.700000003</v>
      </c>
      <c r="D10" s="21">
        <f>[1]JAN!D10</f>
        <v>24777.3</v>
      </c>
      <c r="E10" s="22">
        <f>D10/$C$10</f>
        <v>4.3176361843413121E-4</v>
      </c>
      <c r="F10" s="21">
        <f>[1]FEV!D10</f>
        <v>9575064.4399999995</v>
      </c>
      <c r="G10" s="22">
        <f>F10/$C$10</f>
        <v>0.16685290444698891</v>
      </c>
      <c r="H10" s="23">
        <f>H11</f>
        <v>8941226.7300000004</v>
      </c>
      <c r="I10" s="22">
        <f>H10/$C$10</f>
        <v>0.15580779205905304</v>
      </c>
      <c r="J10" s="21">
        <f>J11</f>
        <v>30462818.419999998</v>
      </c>
      <c r="K10" s="22">
        <f>J10/$C$10</f>
        <v>0.53083817481005213</v>
      </c>
      <c r="L10" s="21">
        <f>L11</f>
        <v>9622035.3599999994</v>
      </c>
      <c r="M10" s="22">
        <f>L10/$C$10</f>
        <v>0.16767140906130845</v>
      </c>
      <c r="N10" s="21">
        <f>N11</f>
        <v>664414.14999999991</v>
      </c>
      <c r="O10" s="22">
        <f>N10/$C$10</f>
        <v>1.1577930506666893E-2</v>
      </c>
      <c r="P10" s="24">
        <f t="shared" ref="P10:P15" si="0">SUM(D10,F10,H10,J10,L10,N10)</f>
        <v>59290336.399999999</v>
      </c>
    </row>
    <row r="11" spans="2:16" s="14" customFormat="1" ht="10" customHeight="1" x14ac:dyDescent="0.25">
      <c r="B11" s="25" t="s">
        <v>16</v>
      </c>
      <c r="C11" s="26">
        <v>57386261.700000003</v>
      </c>
      <c r="D11" s="27">
        <f>[1]JAN!D11</f>
        <v>24777.3</v>
      </c>
      <c r="E11" s="28">
        <f t="shared" ref="E11:G15" si="1">D11/$C$10</f>
        <v>4.3176361843413121E-4</v>
      </c>
      <c r="F11" s="27">
        <f>[1]FEV!D11</f>
        <v>9575064.4399999995</v>
      </c>
      <c r="G11" s="28">
        <f t="shared" si="1"/>
        <v>0.16685290444698891</v>
      </c>
      <c r="H11" s="29">
        <v>8941226.7300000004</v>
      </c>
      <c r="I11" s="28">
        <f t="shared" ref="I11:I15" si="2">H11/$C$10</f>
        <v>0.15580779205905304</v>
      </c>
      <c r="J11" s="27">
        <v>30462818.419999998</v>
      </c>
      <c r="K11" s="28">
        <f t="shared" ref="K11:K15" si="3">J11/$C$10</f>
        <v>0.53083817481005213</v>
      </c>
      <c r="L11" s="27">
        <v>9622035.3599999994</v>
      </c>
      <c r="M11" s="28">
        <f t="shared" ref="M11:M15" si="4">L11/$C$10</f>
        <v>0.16767140906130845</v>
      </c>
      <c r="N11" s="27">
        <v>664414.14999999991</v>
      </c>
      <c r="O11" s="28">
        <f t="shared" ref="O11:O15" si="5">N11/$C$10</f>
        <v>1.1577930506666893E-2</v>
      </c>
      <c r="P11" s="30">
        <f t="shared" si="0"/>
        <v>59290336.399999999</v>
      </c>
    </row>
    <row r="12" spans="2:16" s="18" customFormat="1" ht="10" customHeight="1" x14ac:dyDescent="0.3">
      <c r="B12" s="19" t="s">
        <v>17</v>
      </c>
      <c r="C12" s="31">
        <f>SUM(C13:C15)</f>
        <v>57386261.699999996</v>
      </c>
      <c r="D12" s="21">
        <f>[1]JAN!D12</f>
        <v>9194994.7300000004</v>
      </c>
      <c r="E12" s="22">
        <f t="shared" si="1"/>
        <v>0.16022989575569443</v>
      </c>
      <c r="F12" s="21">
        <f>[1]FEV!D12</f>
        <v>11541186.719999999</v>
      </c>
      <c r="G12" s="22">
        <f t="shared" si="1"/>
        <v>0.20111410602653002</v>
      </c>
      <c r="H12" s="23">
        <f>SUM(H13:H15)</f>
        <v>13391525.51</v>
      </c>
      <c r="I12" s="22">
        <f t="shared" si="2"/>
        <v>0.23335769073105522</v>
      </c>
      <c r="J12" s="21">
        <f>SUM(J13:J15)</f>
        <v>12748011.67</v>
      </c>
      <c r="K12" s="22">
        <f t="shared" si="3"/>
        <v>0.22214396429311231</v>
      </c>
      <c r="L12" s="21">
        <f>SUM(L13:L15)</f>
        <v>14181716.140000001</v>
      </c>
      <c r="M12" s="22">
        <f t="shared" si="4"/>
        <v>0.24712737369334514</v>
      </c>
      <c r="N12" s="21">
        <f>SUM(N13:N15)</f>
        <v>14962772.869999999</v>
      </c>
      <c r="O12" s="22">
        <f t="shared" si="5"/>
        <v>0.26073789138280806</v>
      </c>
      <c r="P12" s="32">
        <f t="shared" si="0"/>
        <v>76020207.640000001</v>
      </c>
    </row>
    <row r="13" spans="2:16" s="14" customFormat="1" ht="10" customHeight="1" x14ac:dyDescent="0.25">
      <c r="B13" s="25" t="s">
        <v>18</v>
      </c>
      <c r="C13" s="26">
        <v>37525562.159999996</v>
      </c>
      <c r="D13" s="27">
        <f>[1]JAN!D13</f>
        <v>4115730.16</v>
      </c>
      <c r="E13" s="28">
        <f t="shared" si="1"/>
        <v>7.1719781670322669E-2</v>
      </c>
      <c r="F13" s="27">
        <f>[1]FEV!D13</f>
        <v>5153103.04</v>
      </c>
      <c r="G13" s="28">
        <f t="shared" si="1"/>
        <v>8.9796806541242252E-2</v>
      </c>
      <c r="H13" s="29">
        <v>5545723</v>
      </c>
      <c r="I13" s="28">
        <f t="shared" si="2"/>
        <v>9.6638513046755928E-2</v>
      </c>
      <c r="J13" s="27">
        <v>5635527.7699999996</v>
      </c>
      <c r="K13" s="28">
        <f t="shared" si="3"/>
        <v>9.8203430630505753E-2</v>
      </c>
      <c r="L13" s="27">
        <v>5547822.9100000001</v>
      </c>
      <c r="M13" s="28">
        <f t="shared" si="4"/>
        <v>9.6675105602845007E-2</v>
      </c>
      <c r="N13" s="27">
        <v>5264499.68</v>
      </c>
      <c r="O13" s="28">
        <f t="shared" si="5"/>
        <v>9.1737979161657074E-2</v>
      </c>
      <c r="P13" s="30">
        <f t="shared" si="0"/>
        <v>31262406.559999999</v>
      </c>
    </row>
    <row r="14" spans="2:16" s="14" customFormat="1" ht="10" customHeight="1" x14ac:dyDescent="0.25">
      <c r="B14" s="25" t="s">
        <v>19</v>
      </c>
      <c r="C14" s="26">
        <v>19860699.539999999</v>
      </c>
      <c r="D14" s="27">
        <f>[1]JAN!D14</f>
        <v>5079264.57</v>
      </c>
      <c r="E14" s="28">
        <f t="shared" si="1"/>
        <v>8.8510114085371766E-2</v>
      </c>
      <c r="F14" s="27">
        <f>[1]FEV!D14</f>
        <v>6388083.6799999997</v>
      </c>
      <c r="G14" s="28">
        <f t="shared" si="1"/>
        <v>0.11131729948528778</v>
      </c>
      <c r="H14" s="29">
        <v>7829827.5099999998</v>
      </c>
      <c r="I14" s="28">
        <f t="shared" si="2"/>
        <v>0.13644080095219027</v>
      </c>
      <c r="J14" s="27">
        <v>7112483.9000000004</v>
      </c>
      <c r="K14" s="28">
        <f t="shared" si="3"/>
        <v>0.12394053366260657</v>
      </c>
      <c r="L14" s="27">
        <v>8633893.2300000004</v>
      </c>
      <c r="M14" s="28">
        <f t="shared" si="4"/>
        <v>0.15045226809050014</v>
      </c>
      <c r="N14" s="27">
        <v>9698273.1899999995</v>
      </c>
      <c r="O14" s="28">
        <f t="shared" si="5"/>
        <v>0.16899991222115099</v>
      </c>
      <c r="P14" s="33">
        <f t="shared" si="0"/>
        <v>44741826.079999998</v>
      </c>
    </row>
    <row r="15" spans="2:16" s="14" customFormat="1" ht="10" customHeight="1" x14ac:dyDescent="0.25">
      <c r="B15" s="25" t="s">
        <v>20</v>
      </c>
      <c r="C15" s="26">
        <v>0</v>
      </c>
      <c r="D15" s="27">
        <f>[1]JAN!D15</f>
        <v>0</v>
      </c>
      <c r="E15" s="28">
        <f t="shared" si="1"/>
        <v>0</v>
      </c>
      <c r="F15" s="27">
        <f>[1]FEV!D15</f>
        <v>0</v>
      </c>
      <c r="G15" s="28">
        <f t="shared" si="1"/>
        <v>0</v>
      </c>
      <c r="H15" s="29">
        <v>15975</v>
      </c>
      <c r="I15" s="28">
        <f t="shared" si="2"/>
        <v>2.7837673210903718E-4</v>
      </c>
      <c r="J15" s="27">
        <v>0</v>
      </c>
      <c r="K15" s="28">
        <f t="shared" si="3"/>
        <v>0</v>
      </c>
      <c r="L15" s="27">
        <v>0</v>
      </c>
      <c r="M15" s="28">
        <f t="shared" si="4"/>
        <v>0</v>
      </c>
      <c r="N15" s="27">
        <v>0</v>
      </c>
      <c r="O15" s="28">
        <f t="shared" si="5"/>
        <v>0</v>
      </c>
      <c r="P15" s="33">
        <f t="shared" si="0"/>
        <v>15975</v>
      </c>
    </row>
    <row r="16" spans="2:16" ht="11" customHeight="1" x14ac:dyDescent="0.25">
      <c r="B16" s="2" t="s">
        <v>21</v>
      </c>
      <c r="C16" s="3" t="s">
        <v>6</v>
      </c>
      <c r="D16" s="9" t="s">
        <v>22</v>
      </c>
      <c r="E16" s="5" t="s">
        <v>8</v>
      </c>
      <c r="F16" s="10" t="s">
        <v>23</v>
      </c>
      <c r="G16" s="7" t="s">
        <v>8</v>
      </c>
      <c r="H16" s="4" t="s">
        <v>24</v>
      </c>
      <c r="I16" s="5" t="s">
        <v>8</v>
      </c>
      <c r="J16" s="6" t="s">
        <v>25</v>
      </c>
      <c r="K16" s="7" t="s">
        <v>8</v>
      </c>
      <c r="L16" s="4" t="s">
        <v>26</v>
      </c>
      <c r="M16" s="5" t="s">
        <v>8</v>
      </c>
      <c r="N16" s="6" t="s">
        <v>27</v>
      </c>
      <c r="O16" s="7" t="s">
        <v>8</v>
      </c>
      <c r="P16" s="11" t="s">
        <v>14</v>
      </c>
    </row>
    <row r="17" spans="2:16" s="14" customFormat="1" ht="10" customHeight="1" x14ac:dyDescent="0.25">
      <c r="B17" s="34" t="s">
        <v>15</v>
      </c>
      <c r="C17" s="20">
        <f>C18</f>
        <v>74506536</v>
      </c>
      <c r="D17" s="21">
        <f>D18</f>
        <v>11687725.310000001</v>
      </c>
      <c r="E17" s="22">
        <f>D17/$C$17</f>
        <v>0.1568684566143298</v>
      </c>
      <c r="F17" s="21">
        <f>F18</f>
        <v>28510254.439999998</v>
      </c>
      <c r="G17" s="22">
        <f>F17/$C$17</f>
        <v>0.38265440819849683</v>
      </c>
      <c r="H17" s="21">
        <f>H18</f>
        <v>358396.23</v>
      </c>
      <c r="I17" s="22">
        <f>H17/$C$17</f>
        <v>4.8102656389769618E-3</v>
      </c>
      <c r="J17" s="21">
        <f>J18</f>
        <v>25160154.850000001</v>
      </c>
      <c r="K17" s="22">
        <f>J17/$C$17</f>
        <v>0.33769057321360374</v>
      </c>
      <c r="L17" s="21">
        <f>L18</f>
        <v>12851922.23</v>
      </c>
      <c r="M17" s="22">
        <f>L17/$C$17</f>
        <v>0.17249389006623528</v>
      </c>
      <c r="N17" s="21">
        <f>N18</f>
        <v>144502.22</v>
      </c>
      <c r="O17" s="22">
        <f>N17/$C$17</f>
        <v>1.9394569625408435E-3</v>
      </c>
      <c r="P17" s="24">
        <f t="shared" ref="P17:P22" si="6">SUM(D17,F17,H17,J17,L17,N17)</f>
        <v>78712955.280000001</v>
      </c>
    </row>
    <row r="18" spans="2:16" s="14" customFormat="1" ht="10" customHeight="1" x14ac:dyDescent="0.25">
      <c r="B18" s="25" t="s">
        <v>16</v>
      </c>
      <c r="C18" s="26">
        <v>74506536</v>
      </c>
      <c r="D18" s="27">
        <v>11687725.310000001</v>
      </c>
      <c r="E18" s="22">
        <f t="shared" ref="E18:G22" si="7">D18/$C$17</f>
        <v>0.1568684566143298</v>
      </c>
      <c r="F18" s="27">
        <v>28510254.439999998</v>
      </c>
      <c r="G18" s="22">
        <f t="shared" si="7"/>
        <v>0.38265440819849683</v>
      </c>
      <c r="H18" s="27">
        <v>358396.23</v>
      </c>
      <c r="I18" s="22">
        <f t="shared" ref="I18:I19" si="8">H18/$C$17</f>
        <v>4.8102656389769618E-3</v>
      </c>
      <c r="J18" s="27">
        <v>25160154.850000001</v>
      </c>
      <c r="K18" s="22">
        <f t="shared" ref="K18:K19" si="9">J18/$C$17</f>
        <v>0.33769057321360374</v>
      </c>
      <c r="L18" s="27">
        <v>12851922.23</v>
      </c>
      <c r="M18" s="22">
        <f t="shared" ref="M18:M19" si="10">L18/$C$17</f>
        <v>0.17249389006623528</v>
      </c>
      <c r="N18" s="27">
        <v>144502.22</v>
      </c>
      <c r="O18" s="22">
        <f t="shared" ref="O18:O19" si="11">N18/$C$17</f>
        <v>1.9394569625408435E-3</v>
      </c>
      <c r="P18" s="30">
        <f t="shared" si="6"/>
        <v>78712955.280000001</v>
      </c>
    </row>
    <row r="19" spans="2:16" s="18" customFormat="1" ht="10" customHeight="1" x14ac:dyDescent="0.3">
      <c r="B19" s="19" t="s">
        <v>17</v>
      </c>
      <c r="C19" s="31">
        <f>SUM(C20:C22)</f>
        <v>74506536</v>
      </c>
      <c r="D19" s="21">
        <f>SUM(D20:D22)</f>
        <v>14254462.149999999</v>
      </c>
      <c r="E19" s="22">
        <f t="shared" si="7"/>
        <v>0.19131827776827523</v>
      </c>
      <c r="F19" s="21">
        <f>SUM(F20:F22)</f>
        <v>14083229.52</v>
      </c>
      <c r="G19" s="22">
        <f t="shared" si="7"/>
        <v>0.18902005483116271</v>
      </c>
      <c r="H19" s="21">
        <f>SUM(H20:H22)</f>
        <v>9578428.4600000009</v>
      </c>
      <c r="I19" s="22">
        <f t="shared" si="8"/>
        <v>0.12855823091815732</v>
      </c>
      <c r="J19" s="21">
        <f>SUM(J20:J22)</f>
        <v>6370487.4200000009</v>
      </c>
      <c r="K19" s="22">
        <f t="shared" si="9"/>
        <v>8.5502396997761396E-2</v>
      </c>
      <c r="L19" s="21">
        <f>SUM(L20:L22)</f>
        <v>4915493.18</v>
      </c>
      <c r="M19" s="22">
        <f t="shared" si="10"/>
        <v>6.5973986228537049E-2</v>
      </c>
      <c r="N19" s="21">
        <f>SUM(N20:N22)</f>
        <v>2370204.98</v>
      </c>
      <c r="O19" s="22">
        <f t="shared" si="11"/>
        <v>3.1812041026843603E-2</v>
      </c>
      <c r="P19" s="24">
        <f t="shared" si="6"/>
        <v>51572305.709999993</v>
      </c>
    </row>
    <row r="20" spans="2:16" s="14" customFormat="1" ht="10" customHeight="1" x14ac:dyDescent="0.25">
      <c r="B20" s="25" t="s">
        <v>18</v>
      </c>
      <c r="C20" s="26">
        <v>29822571.829999998</v>
      </c>
      <c r="D20" s="35">
        <v>5483903.0300000003</v>
      </c>
      <c r="E20" s="22">
        <f>D20/$C$17</f>
        <v>7.360297934130236E-2</v>
      </c>
      <c r="F20" s="27">
        <v>5620603.8300000001</v>
      </c>
      <c r="G20" s="22">
        <f>F20/$C$17</f>
        <v>7.5437728443045582E-2</v>
      </c>
      <c r="H20" s="35">
        <v>4365971.91</v>
      </c>
      <c r="I20" s="22">
        <f>H20/$C$17</f>
        <v>5.8598508861021269E-2</v>
      </c>
      <c r="J20" s="35">
        <f>2211593.99+1012915.74</f>
        <v>3224509.7300000004</v>
      </c>
      <c r="K20" s="22">
        <f>J20/$C$17</f>
        <v>4.3278212934231709E-2</v>
      </c>
      <c r="L20" s="27">
        <v>2478313.25</v>
      </c>
      <c r="M20" s="22">
        <f>L20/$C$17</f>
        <v>3.3263031447335036E-2</v>
      </c>
      <c r="N20" s="26">
        <f>718214.29+218467.48</f>
        <v>936681.77</v>
      </c>
      <c r="O20" s="22">
        <f>N20/$C$17</f>
        <v>1.2571806720419803E-2</v>
      </c>
      <c r="P20" s="30">
        <f t="shared" si="6"/>
        <v>22109983.52</v>
      </c>
    </row>
    <row r="21" spans="2:16" s="14" customFormat="1" ht="10" customHeight="1" x14ac:dyDescent="0.25">
      <c r="B21" s="25" t="s">
        <v>19</v>
      </c>
      <c r="C21" s="26">
        <v>44683964.170000002</v>
      </c>
      <c r="D21" s="35">
        <v>8770559.1199999992</v>
      </c>
      <c r="E21" s="22">
        <f t="shared" si="7"/>
        <v>0.1177152984269729</v>
      </c>
      <c r="F21" s="27">
        <v>8462625.6899999995</v>
      </c>
      <c r="G21" s="22">
        <f t="shared" si="7"/>
        <v>0.11358232638811713</v>
      </c>
      <c r="H21" s="35">
        <v>5212456.55</v>
      </c>
      <c r="I21" s="22">
        <f t="shared" ref="I21:I22" si="12">H21/$C$17</f>
        <v>6.9959722057136034E-2</v>
      </c>
      <c r="J21" s="35">
        <f>861228.27+45426.12+1626716.08+612088.51</f>
        <v>3145458.9800000004</v>
      </c>
      <c r="K21" s="22">
        <f t="shared" ref="K21:K22" si="13">J21/$C$17</f>
        <v>4.2217222123975814E-2</v>
      </c>
      <c r="L21" s="27">
        <v>2428139.9300000002</v>
      </c>
      <c r="M21" s="22">
        <f t="shared" ref="M21:M22" si="14">L21/$C$17</f>
        <v>3.2589623143934647E-2</v>
      </c>
      <c r="N21" s="35">
        <f>121385.75+4159.59+714125.12+593852.75</f>
        <v>1433523.21</v>
      </c>
      <c r="O21" s="22">
        <f t="shared" ref="O21:O22" si="15">N21/$C$17</f>
        <v>1.9240234306423801E-2</v>
      </c>
      <c r="P21" s="33">
        <f t="shared" si="6"/>
        <v>29452763.48</v>
      </c>
    </row>
    <row r="22" spans="2:16" s="14" customFormat="1" ht="10" customHeight="1" x14ac:dyDescent="0.25">
      <c r="B22" s="36" t="s">
        <v>20</v>
      </c>
      <c r="C22" s="26">
        <v>0</v>
      </c>
      <c r="D22" s="27">
        <v>0</v>
      </c>
      <c r="E22" s="22">
        <f t="shared" si="7"/>
        <v>0</v>
      </c>
      <c r="F22" s="27">
        <v>0</v>
      </c>
      <c r="G22" s="22">
        <f t="shared" si="7"/>
        <v>0</v>
      </c>
      <c r="H22" s="35">
        <v>0</v>
      </c>
      <c r="I22" s="22">
        <f t="shared" si="12"/>
        <v>0</v>
      </c>
      <c r="J22" s="37">
        <v>518.71</v>
      </c>
      <c r="K22" s="22">
        <f t="shared" si="13"/>
        <v>6.9619395538667917E-6</v>
      </c>
      <c r="L22" s="27">
        <v>9040</v>
      </c>
      <c r="M22" s="22">
        <f t="shared" si="14"/>
        <v>1.2133163726736672E-4</v>
      </c>
      <c r="N22" s="38">
        <v>0</v>
      </c>
      <c r="O22" s="22">
        <f t="shared" si="15"/>
        <v>0</v>
      </c>
      <c r="P22" s="33">
        <f t="shared" si="6"/>
        <v>9558.7099999999991</v>
      </c>
    </row>
    <row r="23" spans="2:16" s="14" customFormat="1" ht="11" customHeight="1" x14ac:dyDescent="0.25">
      <c r="B23" s="39" t="s">
        <v>28</v>
      </c>
      <c r="C23" s="40"/>
      <c r="D23" s="40"/>
      <c r="E23" s="40"/>
      <c r="F23" s="40"/>
      <c r="G23" s="40"/>
      <c r="H23" s="41"/>
      <c r="I23" s="40"/>
      <c r="J23" s="40"/>
      <c r="K23" s="40"/>
      <c r="L23" s="40"/>
      <c r="M23" s="40"/>
      <c r="N23" s="40"/>
      <c r="O23" s="40"/>
      <c r="P23" s="42">
        <f>SUM(C10,C17)</f>
        <v>131892797.7</v>
      </c>
    </row>
    <row r="24" spans="2:16" s="14" customFormat="1" ht="11" customHeight="1" x14ac:dyDescent="0.25">
      <c r="B24" s="43" t="s">
        <v>29</v>
      </c>
      <c r="C24" s="44"/>
      <c r="D24" s="44"/>
      <c r="E24" s="44"/>
      <c r="F24" s="45"/>
      <c r="G24" s="44"/>
      <c r="H24" s="46"/>
      <c r="I24" s="44"/>
      <c r="J24" s="44"/>
      <c r="K24" s="44"/>
      <c r="L24" s="44"/>
      <c r="M24" s="44"/>
      <c r="N24" s="44"/>
      <c r="O24" s="44"/>
      <c r="P24" s="47">
        <f>SUM(P10,P17)</f>
        <v>138003291.68000001</v>
      </c>
    </row>
    <row r="25" spans="2:16" s="14" customFormat="1" ht="11" customHeight="1" x14ac:dyDescent="0.25">
      <c r="B25" s="48" t="s">
        <v>30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>
        <f>SUM(P12,P19)</f>
        <v>127592513.34999999</v>
      </c>
    </row>
    <row r="26" spans="2:16" s="51" customFormat="1" ht="11" customHeight="1" x14ac:dyDescent="0.3">
      <c r="B26" s="66" t="s">
        <v>31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2:16" s="51" customFormat="1" ht="13" x14ac:dyDescent="0.3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</row>
    <row r="28" spans="2:16" s="52" customFormat="1" ht="10" x14ac:dyDescent="0.2">
      <c r="B28" s="67" t="s">
        <v>32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 s="52" customFormat="1" ht="6.75" customHeight="1" x14ac:dyDescent="0.2"/>
    <row r="30" spans="2:16" s="52" customFormat="1" ht="15" customHeight="1" x14ac:dyDescent="0.2">
      <c r="B30" s="68" t="s">
        <v>33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  <row r="31" spans="2:16" s="52" customFormat="1" ht="15" customHeight="1" x14ac:dyDescent="0.2">
      <c r="B31" s="68" t="s">
        <v>34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2" spans="2:16" s="52" customFormat="1" ht="15" customHeight="1" x14ac:dyDescent="0.2">
      <c r="B32" s="69" t="s">
        <v>35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2" s="13" customFormat="1" ht="10" x14ac:dyDescent="0.2">
      <c r="B33" s="52"/>
    </row>
    <row r="34" spans="2:2" s="13" customFormat="1" ht="10" x14ac:dyDescent="0.2"/>
    <row r="35" spans="2:2" s="14" customFormat="1" x14ac:dyDescent="0.25"/>
    <row r="36" spans="2:2" s="14" customFormat="1" x14ac:dyDescent="0.25"/>
    <row r="37" spans="2:2" s="14" customFormat="1" x14ac:dyDescent="0.25"/>
    <row r="38" spans="2:2" s="14" customFormat="1" x14ac:dyDescent="0.25"/>
    <row r="39" spans="2:2" s="14" customFormat="1" x14ac:dyDescent="0.25"/>
    <row r="40" spans="2:2" s="14" customFormat="1" x14ac:dyDescent="0.25"/>
    <row r="41" spans="2:2" s="14" customFormat="1" x14ac:dyDescent="0.25"/>
    <row r="42" spans="2:2" s="1" customFormat="1" x14ac:dyDescent="0.25"/>
    <row r="43" spans="2:2" s="1" customFormat="1" x14ac:dyDescent="0.25"/>
    <row r="44" spans="2:2" s="1" customFormat="1" x14ac:dyDescent="0.25"/>
    <row r="45" spans="2:2" s="1" customFormat="1" x14ac:dyDescent="0.25"/>
    <row r="46" spans="2:2" s="1" customFormat="1" x14ac:dyDescent="0.25"/>
    <row r="47" spans="2:2" s="1" customFormat="1" x14ac:dyDescent="0.25"/>
    <row r="48" spans="2:2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</sheetData>
  <mergeCells count="11">
    <mergeCell ref="B26:P26"/>
    <mergeCell ref="B28:P28"/>
    <mergeCell ref="B30:P30"/>
    <mergeCell ref="B31:P31"/>
    <mergeCell ref="B32:P32"/>
    <mergeCell ref="B8:P8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paperSize="9" scale="62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Acumulado_2021_HCAMP</vt:lpstr>
      <vt:lpstr>Acumulado_2021_HCAMP!Area_de_impressao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Thaynara de Jesus Santos</dc:creator>
  <cp:lastModifiedBy>Fabricio Souza Ribeiro</cp:lastModifiedBy>
  <cp:lastPrinted>2022-02-25T20:27:52Z</cp:lastPrinted>
  <dcterms:created xsi:type="dcterms:W3CDTF">2022-02-25T19:46:13Z</dcterms:created>
  <dcterms:modified xsi:type="dcterms:W3CDTF">2022-02-25T20:27:54Z</dcterms:modified>
</cp:coreProperties>
</file>