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8 Portal Transparência - AGIR\01 Material para o site AGIR - Portal da transparência\000 - MATRIZ_Materias para utilização e atualização\001 Matriz_AGIR\05 Orçamento\Retificados _ Ofício Circular 877-2020\"/>
    </mc:Choice>
  </mc:AlternateContent>
  <xr:revisionPtr revIDLastSave="0" documentId="13_ncr:1_{D50FDB74-12BE-4673-A25C-B711990252E2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Execução Acumulada do ano 2020" sheetId="1" r:id="rId1"/>
  </sheets>
  <definedNames>
    <definedName name="_xlnm.Print_Area" localSheetId="0">'Execução Acumulada do ano 2020'!$B$5:$P$60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1" i="1" l="1"/>
  <c r="P50" i="1"/>
  <c r="P49" i="1"/>
  <c r="P48" i="1"/>
  <c r="O48" i="1"/>
  <c r="M48" i="1"/>
  <c r="K48" i="1"/>
  <c r="C48" i="1"/>
  <c r="P47" i="1"/>
  <c r="O47" i="1"/>
  <c r="M47" i="1"/>
  <c r="K47" i="1"/>
  <c r="C47" i="1"/>
  <c r="P46" i="1"/>
  <c r="O46" i="1"/>
  <c r="M46" i="1"/>
  <c r="K46" i="1"/>
  <c r="C46" i="1"/>
  <c r="P45" i="1"/>
  <c r="O45" i="1"/>
  <c r="M45" i="1"/>
  <c r="K45" i="1"/>
  <c r="C45" i="1"/>
  <c r="P44" i="1"/>
  <c r="O44" i="1"/>
  <c r="M44" i="1"/>
  <c r="K44" i="1"/>
  <c r="C44" i="1"/>
  <c r="P43" i="1"/>
  <c r="O43" i="1"/>
  <c r="M43" i="1"/>
  <c r="K43" i="1"/>
  <c r="C43" i="1"/>
  <c r="P42" i="1"/>
  <c r="O42" i="1"/>
  <c r="M42" i="1"/>
  <c r="K42" i="1"/>
  <c r="P41" i="1"/>
  <c r="O41" i="1"/>
  <c r="M41" i="1"/>
  <c r="K41" i="1"/>
  <c r="C41" i="1"/>
  <c r="P40" i="1"/>
  <c r="O40" i="1"/>
  <c r="M40" i="1"/>
  <c r="K40" i="1"/>
  <c r="C40" i="1"/>
  <c r="P39" i="1"/>
  <c r="O39" i="1"/>
  <c r="M39" i="1"/>
  <c r="K39" i="1"/>
  <c r="C39" i="1"/>
  <c r="P38" i="1"/>
  <c r="P37" i="1"/>
  <c r="O37" i="1"/>
  <c r="M37" i="1"/>
  <c r="K37" i="1"/>
  <c r="P36" i="1"/>
  <c r="O36" i="1"/>
  <c r="M36" i="1"/>
  <c r="K36" i="1"/>
  <c r="P35" i="1"/>
  <c r="O35" i="1"/>
  <c r="M35" i="1"/>
  <c r="K35" i="1"/>
  <c r="P34" i="1"/>
  <c r="O34" i="1"/>
  <c r="M34" i="1"/>
  <c r="K34" i="1"/>
  <c r="P33" i="1"/>
  <c r="O33" i="1"/>
  <c r="M33" i="1"/>
  <c r="K33" i="1"/>
  <c r="P32" i="1"/>
  <c r="O32" i="1"/>
  <c r="M32" i="1"/>
  <c r="K32" i="1"/>
  <c r="P31" i="1"/>
  <c r="O31" i="1"/>
  <c r="M31" i="1"/>
  <c r="K31" i="1"/>
  <c r="P30" i="1"/>
  <c r="O30" i="1"/>
  <c r="M30" i="1"/>
  <c r="K30" i="1"/>
  <c r="P29" i="1"/>
  <c r="O29" i="1"/>
  <c r="M29" i="1"/>
  <c r="K29" i="1"/>
  <c r="P28" i="1"/>
  <c r="O28" i="1"/>
  <c r="M28" i="1"/>
  <c r="K28" i="1"/>
  <c r="P27" i="1"/>
  <c r="P26" i="1"/>
  <c r="P25" i="1"/>
  <c r="O25" i="1"/>
  <c r="M25" i="1"/>
  <c r="K25" i="1"/>
  <c r="I25" i="1"/>
  <c r="P24" i="1"/>
  <c r="O24" i="1"/>
  <c r="M24" i="1"/>
  <c r="K24" i="1"/>
  <c r="I24" i="1"/>
  <c r="P23" i="1"/>
  <c r="O23" i="1"/>
  <c r="M23" i="1"/>
  <c r="K23" i="1"/>
  <c r="I23" i="1"/>
  <c r="P22" i="1"/>
  <c r="O22" i="1"/>
  <c r="M22" i="1"/>
  <c r="K22" i="1"/>
  <c r="I22" i="1"/>
  <c r="C22" i="1"/>
  <c r="P21" i="1"/>
  <c r="O21" i="1"/>
  <c r="M21" i="1"/>
  <c r="K21" i="1"/>
  <c r="I21" i="1"/>
  <c r="P20" i="1"/>
  <c r="O20" i="1"/>
  <c r="M20" i="1"/>
  <c r="K20" i="1"/>
  <c r="I20" i="1"/>
  <c r="C20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C15" i="1"/>
  <c r="O14" i="1"/>
  <c r="M14" i="1"/>
  <c r="K14" i="1"/>
  <c r="I14" i="1"/>
  <c r="G14" i="1"/>
  <c r="E14" i="1"/>
  <c r="O13" i="1"/>
  <c r="M13" i="1"/>
  <c r="K13" i="1"/>
  <c r="I13" i="1"/>
  <c r="G13" i="1"/>
  <c r="E13" i="1"/>
  <c r="C13" i="1"/>
</calcChain>
</file>

<file path=xl/sharedStrings.xml><?xml version="1.0" encoding="utf-8"?>
<sst xmlns="http://schemas.openxmlformats.org/spreadsheetml/2006/main" count="93" uniqueCount="48">
  <si>
    <t>Realizado</t>
  </si>
  <si>
    <t>Receitas</t>
  </si>
  <si>
    <t>Subitem</t>
  </si>
  <si>
    <t>Despesas</t>
  </si>
  <si>
    <t>PLANILHA DE EXECUCÃO ORÇAMENTARIA MENSAL E ACUMULADA DO ANO DE 2020</t>
  </si>
  <si>
    <t>1º semestre/2020</t>
  </si>
  <si>
    <t>Orçamento 2020</t>
  </si>
  <si>
    <t>Realizado jan/2020</t>
  </si>
  <si>
    <t>Realizado fev/2020</t>
  </si>
  <si>
    <t>Realizado mar/2020</t>
  </si>
  <si>
    <t>Realizado abr/2020</t>
  </si>
  <si>
    <t>Realizado mai/2020</t>
  </si>
  <si>
    <t>Realizado jun/2020</t>
  </si>
  <si>
    <t>2º semestre/2020</t>
  </si>
  <si>
    <t>Realizado jul/2020</t>
  </si>
  <si>
    <t>Realizado ago/2020</t>
  </si>
  <si>
    <t>Realizado set/2020</t>
  </si>
  <si>
    <t>Realizado out/2020</t>
  </si>
  <si>
    <t>Realizado nov/2020</t>
  </si>
  <si>
    <t>Realizado dez/2020</t>
  </si>
  <si>
    <t>PLANILHA DE EXECUCÃO ORÇAMENTARIA MENSAL E ACUMULADA DO ANO DE 2021</t>
  </si>
  <si>
    <t>1º semestre/2021</t>
  </si>
  <si>
    <t>Orçamento 2021</t>
  </si>
  <si>
    <t>Realizado jan/2021</t>
  </si>
  <si>
    <t>Realizado fev/2021</t>
  </si>
  <si>
    <t>Realizado mar/2021</t>
  </si>
  <si>
    <t>2º semestre/2021</t>
  </si>
  <si>
    <t>Realizado jul/2021</t>
  </si>
  <si>
    <t>Realizado ago/2021</t>
  </si>
  <si>
    <t>Realizado set/2021</t>
  </si>
  <si>
    <t>Organização Social: Associação de Gestão, Inovação e Resultados em Saúde.</t>
  </si>
  <si>
    <t>Unidade gerida: Hospital de Campanha Para Enfrentamento ao Coronavírus Águas Lindas de Goiás.</t>
  </si>
  <si>
    <t>Contrato de Gestão nº: 49/2020 - SES/GO</t>
  </si>
  <si>
    <t>Vigência do Contrato de Gestão / Termo Aditivo: 01/09/2020 à 22/09/2020</t>
  </si>
  <si>
    <t>Valor do repasse mensal do Contrato de Gestão: R$ 4.473.191,58</t>
  </si>
  <si>
    <t>Contrato SES</t>
  </si>
  <si>
    <t xml:space="preserve">Pessoal CLT </t>
  </si>
  <si>
    <t>Insumos e Despesas Gerais</t>
  </si>
  <si>
    <t>Investimentos</t>
  </si>
  <si>
    <t>Acumulado - Orçamento (Receitas)</t>
  </si>
  <si>
    <t>Acumulado - Realizado (Receitas)</t>
  </si>
  <si>
    <t>Acumulado - Realizado (Despesas)</t>
  </si>
  <si>
    <t>Acumulado</t>
  </si>
  <si>
    <t>1 - O contrato de Gestão entre os parceiros Público e Privado foi assinado no dia 06/10/2020, conforme documento disponibilizado no site da Secretaria de Estado da Saúde, portanto não havendo desembolso para custeio da Unidade de Saúde no mês de Setembro de 2020;</t>
  </si>
  <si>
    <t>2 - Foram realizados os seguintes desembolsos a Unidade de Saúde: R$ 7.116.441,04 (sete milhões cento e dezesseis mil quatrocentos e quarenta e um reais e quatro centavos) creditado em 06/10/2020; R$ 3.456.552,14 (três milhões quatrocentos e cinquenta e seis mil quinhentos e cinquenta e dois reais e quatorze centavos) creditado em 27/10/2020;</t>
  </si>
  <si>
    <t>3 - A unidade encerrou suas atividades no dia 22/10/2020, não havendo repasse de recursos pela Secretaria de Estado da Saúde no mês de novembro de 2020. Entretanto, foi mantida equipe mínima para realizar os trâmites relacionados à pós desmobilização.</t>
  </si>
  <si>
    <t>Notas:</t>
  </si>
  <si>
    <t>Fonte: CORC/AGIR e DAF/HCAMP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</si>
</sst>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 -416]#,##0.00"/>
  </numFmts>
  <fonts count="13" x14ac:knownFonts="1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charset val="1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3C47D"/>
        <bgColor rgb="FF969696"/>
      </patternFill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rgb="FFD9D9D9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8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1" fillId="0" borderId="0"/>
    <xf numFmtId="0" fontId="12" fillId="0" borderId="0"/>
    <xf numFmtId="44" fontId="12" fillId="0" borderId="0" quotePrefix="1" applyFont="0" applyFill="0" applyBorder="0" applyAlignment="0">
      <protection locked="0"/>
    </xf>
    <xf numFmtId="0" fontId="12" fillId="0" borderId="0"/>
    <xf numFmtId="9" fontId="12" fillId="0" borderId="0" quotePrefix="1" applyFont="0" applyFill="0" applyBorder="0" applyAlignment="0">
      <protection locked="0"/>
    </xf>
    <xf numFmtId="43" fontId="12" fillId="0" borderId="0" quotePrefix="1" applyFont="0" applyFill="0" applyBorder="0" applyAlignment="0">
      <protection locked="0"/>
    </xf>
    <xf numFmtId="9" fontId="6" fillId="0" borderId="0" applyFont="0" applyFill="0" applyBorder="0" applyAlignment="0" applyProtection="0"/>
    <xf numFmtId="0" fontId="6" fillId="0" borderId="0"/>
    <xf numFmtId="0" fontId="1" fillId="0" borderId="0"/>
    <xf numFmtId="0" fontId="12" fillId="0" borderId="0"/>
    <xf numFmtId="44" fontId="12" fillId="0" borderId="0" quotePrefix="1" applyFont="0" applyFill="0" applyBorder="0" applyAlignment="0">
      <protection locked="0"/>
    </xf>
    <xf numFmtId="0" fontId="12" fillId="0" borderId="0"/>
    <xf numFmtId="9" fontId="12" fillId="0" borderId="0" quotePrefix="1" applyFont="0" applyFill="0" applyBorder="0" applyAlignment="0">
      <protection locked="0"/>
    </xf>
    <xf numFmtId="43" fontId="12" fillId="0" borderId="0" quotePrefix="1" applyFont="0" applyFill="0" applyBorder="0" applyAlignment="0">
      <protection locked="0"/>
    </xf>
  </cellStyleXfs>
  <cellXfs count="107">
    <xf numFmtId="0" fontId="0" fillId="0" borderId="0" xfId="0"/>
    <xf numFmtId="0" fontId="5" fillId="6" borderId="0" xfId="0" applyFont="1" applyFill="1" applyAlignment="1">
      <alignment horizontal="left" vertical="center"/>
    </xf>
    <xf numFmtId="0" fontId="5" fillId="6" borderId="0" xfId="0" applyFont="1" applyFill="1" applyAlignment="1">
      <alignment vertical="center"/>
    </xf>
    <xf numFmtId="0" fontId="5" fillId="7" borderId="0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vertical="center"/>
    </xf>
    <xf numFmtId="0" fontId="3" fillId="6" borderId="4" xfId="0" applyFont="1" applyFill="1" applyBorder="1" applyAlignment="1">
      <alignment horizontal="left" vertical="center"/>
    </xf>
    <xf numFmtId="164" fontId="3" fillId="6" borderId="4" xfId="0" applyNumberFormat="1" applyFont="1" applyFill="1" applyBorder="1" applyAlignment="1">
      <alignment horizontal="right" vertical="center"/>
    </xf>
    <xf numFmtId="164" fontId="5" fillId="6" borderId="4" xfId="0" applyNumberFormat="1" applyFont="1" applyFill="1" applyBorder="1" applyAlignment="1">
      <alignment horizontal="right" vertical="center"/>
    </xf>
    <xf numFmtId="9" fontId="5" fillId="6" borderId="4" xfId="1" applyFont="1" applyFill="1" applyBorder="1" applyAlignment="1">
      <alignment horizontal="center" vertical="center"/>
    </xf>
    <xf numFmtId="10" fontId="5" fillId="6" borderId="4" xfId="1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164" fontId="5" fillId="6" borderId="9" xfId="0" applyNumberFormat="1" applyFont="1" applyFill="1" applyBorder="1" applyAlignment="1">
      <alignment horizontal="right" vertical="center"/>
    </xf>
    <xf numFmtId="164" fontId="5" fillId="6" borderId="1" xfId="0" applyNumberFormat="1" applyFont="1" applyFill="1" applyBorder="1" applyAlignment="1">
      <alignment horizontal="right" vertical="center"/>
    </xf>
    <xf numFmtId="10" fontId="5" fillId="6" borderId="1" xfId="1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10" fontId="5" fillId="6" borderId="2" xfId="1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/>
    </xf>
    <xf numFmtId="0" fontId="4" fillId="6" borderId="3" xfId="0" applyFont="1" applyFill="1" applyBorder="1" applyAlignment="1">
      <alignment horizontal="left" vertical="center"/>
    </xf>
    <xf numFmtId="164" fontId="5" fillId="6" borderId="7" xfId="0" applyNumberFormat="1" applyFont="1" applyFill="1" applyBorder="1" applyAlignment="1">
      <alignment horizontal="right" vertical="center"/>
    </xf>
    <xf numFmtId="164" fontId="5" fillId="6" borderId="3" xfId="0" applyNumberFormat="1" applyFont="1" applyFill="1" applyBorder="1" applyAlignment="1">
      <alignment horizontal="right" vertical="center"/>
    </xf>
    <xf numFmtId="10" fontId="5" fillId="6" borderId="3" xfId="1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vertical="center"/>
    </xf>
    <xf numFmtId="164" fontId="3" fillId="6" borderId="3" xfId="0" applyNumberFormat="1" applyFont="1" applyFill="1" applyBorder="1" applyAlignment="1">
      <alignment horizontal="right" vertical="center"/>
    </xf>
    <xf numFmtId="164" fontId="3" fillId="6" borderId="7" xfId="0" applyNumberFormat="1" applyFont="1" applyFill="1" applyBorder="1" applyAlignment="1">
      <alignment horizontal="right" vertical="center"/>
    </xf>
    <xf numFmtId="0" fontId="3" fillId="6" borderId="6" xfId="0" applyFont="1" applyFill="1" applyBorder="1" applyAlignment="1">
      <alignment horizontal="center" vertical="center"/>
    </xf>
    <xf numFmtId="10" fontId="3" fillId="6" borderId="6" xfId="1" applyNumberFormat="1" applyFont="1" applyFill="1" applyBorder="1" applyAlignment="1">
      <alignment horizontal="center" vertical="center"/>
    </xf>
    <xf numFmtId="10" fontId="3" fillId="6" borderId="8" xfId="1" applyNumberFormat="1" applyFont="1" applyFill="1" applyBorder="1" applyAlignment="1">
      <alignment horizontal="center" vertical="center"/>
    </xf>
    <xf numFmtId="164" fontId="3" fillId="6" borderId="4" xfId="0" applyNumberFormat="1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5" fillId="6" borderId="2" xfId="0" applyFont="1" applyFill="1" applyBorder="1" applyAlignment="1">
      <alignment horizontal="left" vertical="center"/>
    </xf>
    <xf numFmtId="10" fontId="5" fillId="6" borderId="6" xfId="1" applyNumberFormat="1" applyFont="1" applyFill="1" applyBorder="1" applyAlignment="1">
      <alignment horizontal="center" vertical="center"/>
    </xf>
    <xf numFmtId="10" fontId="5" fillId="6" borderId="8" xfId="1" applyNumberFormat="1" applyFont="1" applyFill="1" applyBorder="1" applyAlignment="1">
      <alignment horizontal="center" vertical="center"/>
    </xf>
    <xf numFmtId="164" fontId="5" fillId="6" borderId="4" xfId="0" applyNumberFormat="1" applyFont="1" applyFill="1" applyBorder="1" applyAlignment="1">
      <alignment vertical="center"/>
    </xf>
    <xf numFmtId="164" fontId="3" fillId="6" borderId="11" xfId="0" applyNumberFormat="1" applyFont="1" applyFill="1" applyBorder="1" applyAlignment="1">
      <alignment horizontal="right" vertical="center"/>
    </xf>
    <xf numFmtId="0" fontId="3" fillId="6" borderId="5" xfId="0" applyFont="1" applyFill="1" applyBorder="1" applyAlignment="1">
      <alignment horizontal="center" vertical="center"/>
    </xf>
    <xf numFmtId="10" fontId="3" fillId="6" borderId="12" xfId="1" applyNumberFormat="1" applyFont="1" applyFill="1" applyBorder="1" applyAlignment="1">
      <alignment horizontal="center" vertical="center"/>
    </xf>
    <xf numFmtId="10" fontId="5" fillId="6" borderId="13" xfId="1" applyNumberFormat="1" applyFont="1" applyFill="1" applyBorder="1" applyAlignment="1">
      <alignment horizontal="center" vertical="center"/>
    </xf>
    <xf numFmtId="164" fontId="5" fillId="6" borderId="0" xfId="0" applyNumberFormat="1" applyFont="1" applyFill="1" applyBorder="1" applyAlignment="1">
      <alignment horizontal="right" vertical="center"/>
    </xf>
    <xf numFmtId="10" fontId="5" fillId="6" borderId="10" xfId="1" applyNumberFormat="1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vertical="center"/>
    </xf>
    <xf numFmtId="164" fontId="5" fillId="6" borderId="6" xfId="0" applyNumberFormat="1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center" vertical="center"/>
    </xf>
    <xf numFmtId="164" fontId="5" fillId="6" borderId="3" xfId="0" applyNumberFormat="1" applyFont="1" applyFill="1" applyBorder="1" applyAlignment="1">
      <alignment vertical="center"/>
    </xf>
    <xf numFmtId="164" fontId="5" fillId="6" borderId="5" xfId="0" applyNumberFormat="1" applyFont="1" applyFill="1" applyBorder="1" applyAlignment="1">
      <alignment horizontal="right" vertical="center"/>
    </xf>
    <xf numFmtId="0" fontId="5" fillId="6" borderId="5" xfId="0" applyFont="1" applyFill="1" applyBorder="1" applyAlignment="1">
      <alignment horizontal="center" vertical="center"/>
    </xf>
    <xf numFmtId="164" fontId="5" fillId="6" borderId="11" xfId="0" applyNumberFormat="1" applyFont="1" applyFill="1" applyBorder="1" applyAlignment="1">
      <alignment horizontal="right" vertical="center"/>
    </xf>
    <xf numFmtId="0" fontId="5" fillId="6" borderId="0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vertical="center"/>
    </xf>
    <xf numFmtId="164" fontId="3" fillId="6" borderId="14" xfId="0" applyNumberFormat="1" applyFont="1" applyFill="1" applyBorder="1" applyAlignment="1">
      <alignment horizontal="right" vertical="center"/>
    </xf>
    <xf numFmtId="0" fontId="3" fillId="6" borderId="14" xfId="0" applyFont="1" applyFill="1" applyBorder="1" applyAlignment="1">
      <alignment horizontal="center" vertical="center"/>
    </xf>
    <xf numFmtId="164" fontId="3" fillId="6" borderId="13" xfId="0" applyNumberFormat="1" applyFont="1" applyFill="1" applyBorder="1" applyAlignment="1">
      <alignment vertical="center"/>
    </xf>
    <xf numFmtId="43" fontId="3" fillId="6" borderId="0" xfId="2" applyFont="1" applyFill="1" applyAlignment="1">
      <alignment vertical="center"/>
    </xf>
    <xf numFmtId="0" fontId="3" fillId="6" borderId="9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vertical="center"/>
    </xf>
    <xf numFmtId="164" fontId="3" fillId="6" borderId="10" xfId="0" applyNumberFormat="1" applyFont="1" applyFill="1" applyBorder="1" applyAlignment="1">
      <alignment vertical="center"/>
    </xf>
    <xf numFmtId="0" fontId="3" fillId="6" borderId="7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vertical="center"/>
    </xf>
    <xf numFmtId="164" fontId="3" fillId="6" borderId="8" xfId="0" applyNumberFormat="1" applyFont="1" applyFill="1" applyBorder="1" applyAlignment="1">
      <alignment vertical="center"/>
    </xf>
    <xf numFmtId="0" fontId="10" fillId="6" borderId="0" xfId="0" applyFont="1" applyFill="1" applyAlignment="1">
      <alignment vertical="center"/>
    </xf>
    <xf numFmtId="164" fontId="5" fillId="6" borderId="2" xfId="0" applyNumberFormat="1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vertical="center"/>
    </xf>
    <xf numFmtId="0" fontId="5" fillId="6" borderId="14" xfId="0" applyFont="1" applyFill="1" applyBorder="1" applyAlignment="1">
      <alignment vertical="center"/>
    </xf>
    <xf numFmtId="0" fontId="5" fillId="6" borderId="13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0" fontId="9" fillId="6" borderId="9" xfId="0" applyFont="1" applyFill="1" applyBorder="1" applyAlignment="1">
      <alignment horizontal="left" vertical="center"/>
    </xf>
    <xf numFmtId="10" fontId="5" fillId="6" borderId="0" xfId="1" applyNumberFormat="1" applyFont="1" applyFill="1" applyBorder="1" applyAlignment="1">
      <alignment horizontal="center" vertical="center"/>
    </xf>
    <xf numFmtId="164" fontId="5" fillId="6" borderId="10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vertical="center"/>
    </xf>
    <xf numFmtId="0" fontId="10" fillId="6" borderId="10" xfId="0" applyFont="1" applyFill="1" applyBorder="1" applyAlignment="1">
      <alignment vertical="center"/>
    </xf>
    <xf numFmtId="0" fontId="10" fillId="6" borderId="9" xfId="0" applyFont="1" applyFill="1" applyBorder="1" applyAlignment="1">
      <alignment vertical="center"/>
    </xf>
    <xf numFmtId="0" fontId="11" fillId="6" borderId="9" xfId="0" applyFont="1" applyFill="1" applyBorder="1" applyAlignment="1">
      <alignment vertical="center"/>
    </xf>
    <xf numFmtId="0" fontId="5" fillId="6" borderId="9" xfId="0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5" fillId="6" borderId="8" xfId="0" applyFont="1" applyFill="1" applyBorder="1" applyAlignment="1">
      <alignment vertical="center"/>
    </xf>
    <xf numFmtId="0" fontId="10" fillId="6" borderId="9" xfId="0" applyFont="1" applyFill="1" applyBorder="1" applyAlignment="1">
      <alignment horizontal="justify" vertical="center" wrapText="1"/>
    </xf>
    <xf numFmtId="0" fontId="10" fillId="6" borderId="0" xfId="0" applyFont="1" applyFill="1" applyBorder="1" applyAlignment="1">
      <alignment horizontal="justify" vertical="center" wrapText="1"/>
    </xf>
    <xf numFmtId="0" fontId="10" fillId="6" borderId="1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left" vertical="center"/>
    </xf>
    <xf numFmtId="0" fontId="5" fillId="7" borderId="14" xfId="0" applyFont="1" applyFill="1" applyBorder="1" applyAlignment="1">
      <alignment horizontal="left" vertical="center"/>
    </xf>
    <xf numFmtId="0" fontId="5" fillId="7" borderId="13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left" vertical="center"/>
    </xf>
    <xf numFmtId="0" fontId="5" fillId="7" borderId="0" xfId="0" applyFont="1" applyFill="1" applyBorder="1" applyAlignment="1">
      <alignment horizontal="left" vertical="center"/>
    </xf>
    <xf numFmtId="0" fontId="5" fillId="7" borderId="10" xfId="0" applyFont="1" applyFill="1" applyBorder="1" applyAlignment="1">
      <alignment horizontal="left" vertical="center"/>
    </xf>
    <xf numFmtId="0" fontId="5" fillId="7" borderId="7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left" vertical="center"/>
    </xf>
    <xf numFmtId="0" fontId="5" fillId="7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right" vertical="center"/>
    </xf>
    <xf numFmtId="0" fontId="10" fillId="6" borderId="9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left" vertical="center"/>
    </xf>
  </cellXfs>
  <cellStyles count="18">
    <cellStyle name="Moeda 2" xfId="6" xr:uid="{9BFCD65C-6E81-4511-8211-97CED0B69FD2}"/>
    <cellStyle name="Moeda 2 2" xfId="14" xr:uid="{5C4E9780-404B-447C-B556-F50BAF84A26A}"/>
    <cellStyle name="Normal" xfId="0" builtinId="0"/>
    <cellStyle name="Normal 2" xfId="3" xr:uid="{CF028255-9CCC-4F3F-8C6A-7001320ED96D}"/>
    <cellStyle name="Normal 2 2" xfId="7" xr:uid="{B391C582-9E11-4D74-9E05-B4D58CA83E36}"/>
    <cellStyle name="Normal 2 2 2" xfId="15" xr:uid="{356A4765-5A26-4977-B774-028EC7E5BFC3}"/>
    <cellStyle name="Normal 2 3" xfId="12" xr:uid="{3D462E4B-513B-4808-8020-F2CC4976418C}"/>
    <cellStyle name="Normal 2 4" xfId="4" xr:uid="{E2459255-85F9-48FC-86A1-891C1A74D78A}"/>
    <cellStyle name="Normal 3" xfId="5" xr:uid="{83D39CD3-D4FB-4529-A678-12A4D2338528}"/>
    <cellStyle name="Normal 3 2" xfId="13" xr:uid="{FCF4D701-21AF-4671-A36E-7D6EEC3D6995}"/>
    <cellStyle name="Normal 4" xfId="11" xr:uid="{2019F737-7DB6-4B71-B34A-8ADFE1B6FEA1}"/>
    <cellStyle name="Porcentagem" xfId="1" builtinId="5"/>
    <cellStyle name="Porcentagem 2" xfId="8" xr:uid="{B3C14C65-4A7F-4BC7-B028-D221A0C99A1D}"/>
    <cellStyle name="Porcentagem 2 2" xfId="16" xr:uid="{61348DC4-BC74-4B45-A64E-9272B5C50C57}"/>
    <cellStyle name="Porcentagem 3" xfId="10" xr:uid="{345BA3AD-3A4F-4177-B9D7-6023134D9732}"/>
    <cellStyle name="Vírgula" xfId="2" builtinId="3"/>
    <cellStyle name="Vírgula 2" xfId="9" xr:uid="{4B687FE8-08CD-471E-B2D8-07170DFD5119}"/>
    <cellStyle name="Vírgula 2 2" xfId="17" xr:uid="{A55130BC-F303-4417-87BC-AB700A5B5E7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190499</xdr:colOff>
      <xdr:row>4</xdr:row>
      <xdr:rowOff>75639</xdr:rowOff>
    </xdr:from>
    <xdr:to>
      <xdr:col>15</xdr:col>
      <xdr:colOff>1039344</xdr:colOff>
      <xdr:row>9</xdr:row>
      <xdr:rowOff>70257</xdr:rowOff>
    </xdr:to>
    <xdr:pic>
      <xdr:nvPicPr>
        <xdr:cNvPr id="2" name="Imagem 1" descr="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7117" y="389404"/>
          <a:ext cx="3829610" cy="688822"/>
        </a:xfrm>
        <a:prstGeom prst="rect">
          <a:avLst/>
        </a:prstGeom>
      </xdr:spPr>
    </xdr:pic>
    <xdr:clientData/>
  </xdr:twoCellAnchor>
  <xdr:twoCellAnchor editAs="oneCell">
    <xdr:from>
      <xdr:col>9</xdr:col>
      <xdr:colOff>395791</xdr:colOff>
      <xdr:row>5</xdr:row>
      <xdr:rowOff>7620</xdr:rowOff>
    </xdr:from>
    <xdr:to>
      <xdr:col>10</xdr:col>
      <xdr:colOff>446547</xdr:colOff>
      <xdr:row>8</xdr:row>
      <xdr:rowOff>97828</xdr:rowOff>
    </xdr:to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id="{38390C98-2AAE-4EEA-8959-6D402379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5391" y="396240"/>
          <a:ext cx="1041356" cy="478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60"/>
  <sheetViews>
    <sheetView tabSelected="1" view="pageBreakPreview" zoomScaleNormal="100" zoomScaleSheetLayoutView="100" workbookViewId="0">
      <selection activeCell="D51" sqref="D51"/>
    </sheetView>
  </sheetViews>
  <sheetFormatPr defaultColWidth="9.109375" defaultRowHeight="10.199999999999999" x14ac:dyDescent="0.25"/>
  <cols>
    <col min="1" max="1" width="9.109375" style="2"/>
    <col min="2" max="2" width="28.109375" style="2" customWidth="1"/>
    <col min="3" max="3" width="15.5546875" style="2" bestFit="1" customWidth="1"/>
    <col min="4" max="4" width="14.44140625" style="2" customWidth="1"/>
    <col min="5" max="5" width="7.6640625" style="2" bestFit="1" customWidth="1"/>
    <col min="6" max="6" width="14.44140625" style="2" customWidth="1"/>
    <col min="7" max="7" width="7.6640625" style="2" bestFit="1" customWidth="1"/>
    <col min="8" max="8" width="15.33203125" style="2" bestFit="1" customWidth="1"/>
    <col min="9" max="9" width="7.6640625" style="2" bestFit="1" customWidth="1"/>
    <col min="10" max="10" width="14.44140625" style="2" customWidth="1"/>
    <col min="11" max="11" width="8.44140625" style="2" customWidth="1"/>
    <col min="12" max="12" width="14.6640625" style="2" bestFit="1" customWidth="1"/>
    <col min="13" max="13" width="7.6640625" style="2" bestFit="1" customWidth="1"/>
    <col min="14" max="14" width="14.44140625" style="2" customWidth="1"/>
    <col min="15" max="15" width="7.6640625" style="2" bestFit="1" customWidth="1"/>
    <col min="16" max="16" width="15.6640625" style="2" bestFit="1" customWidth="1"/>
    <col min="17" max="17" width="12.5546875" style="2" customWidth="1"/>
    <col min="18" max="18" width="14.6640625" style="2" bestFit="1" customWidth="1"/>
    <col min="19" max="19" width="8.44140625" style="2" customWidth="1"/>
    <col min="20" max="20" width="14.44140625" style="2" customWidth="1"/>
    <col min="21" max="21" width="8.44140625" style="2" customWidth="1"/>
    <col min="22" max="22" width="14.44140625" style="2" customWidth="1"/>
    <col min="23" max="23" width="8.44140625" style="2" customWidth="1"/>
    <col min="24" max="24" width="14.44140625" style="2" customWidth="1"/>
    <col min="25" max="25" width="8.44140625" style="2" customWidth="1"/>
    <col min="26" max="26" width="14.44140625" style="2" customWidth="1"/>
    <col min="27" max="27" width="8.44140625" style="2" customWidth="1"/>
    <col min="28" max="1026" width="14.44140625" style="2" customWidth="1"/>
    <col min="1027" max="16384" width="9.109375" style="2"/>
  </cols>
  <sheetData>
    <row r="1" spans="2:16" x14ac:dyDescent="0.25">
      <c r="B1" s="1"/>
    </row>
    <row r="2" spans="2:16" x14ac:dyDescent="0.25">
      <c r="B2" s="1"/>
    </row>
    <row r="3" spans="2:16" x14ac:dyDescent="0.25">
      <c r="B3" s="1"/>
    </row>
    <row r="4" spans="2:16" x14ac:dyDescent="0.25">
      <c r="B4" s="1"/>
    </row>
    <row r="5" spans="2:16" x14ac:dyDescent="0.25">
      <c r="B5" s="93" t="s">
        <v>30</v>
      </c>
      <c r="C5" s="94"/>
      <c r="D5" s="94"/>
      <c r="E5" s="94"/>
      <c r="F5" s="94"/>
      <c r="G5" s="94"/>
      <c r="H5" s="94"/>
      <c r="I5" s="95"/>
      <c r="J5" s="71"/>
      <c r="K5" s="71"/>
      <c r="L5" s="71"/>
      <c r="M5" s="71"/>
      <c r="N5" s="71"/>
      <c r="O5" s="72"/>
      <c r="P5" s="73"/>
    </row>
    <row r="6" spans="2:16" x14ac:dyDescent="0.25">
      <c r="B6" s="96" t="s">
        <v>31</v>
      </c>
      <c r="C6" s="97"/>
      <c r="D6" s="97"/>
      <c r="E6" s="97"/>
      <c r="F6" s="97"/>
      <c r="G6" s="97"/>
      <c r="H6" s="97"/>
      <c r="I6" s="98"/>
      <c r="J6" s="3"/>
      <c r="K6" s="3"/>
      <c r="L6" s="3"/>
      <c r="M6" s="3"/>
      <c r="N6" s="3"/>
      <c r="O6" s="11"/>
      <c r="P6" s="74"/>
    </row>
    <row r="7" spans="2:16" x14ac:dyDescent="0.25">
      <c r="B7" s="96" t="s">
        <v>32</v>
      </c>
      <c r="C7" s="97"/>
      <c r="D7" s="97"/>
      <c r="E7" s="97"/>
      <c r="F7" s="97"/>
      <c r="G7" s="97"/>
      <c r="H7" s="97"/>
      <c r="I7" s="98"/>
      <c r="J7" s="3"/>
      <c r="K7" s="3"/>
      <c r="L7" s="3"/>
      <c r="M7" s="3"/>
      <c r="N7" s="3"/>
      <c r="O7" s="11"/>
      <c r="P7" s="74"/>
    </row>
    <row r="8" spans="2:16" x14ac:dyDescent="0.25">
      <c r="B8" s="96" t="s">
        <v>33</v>
      </c>
      <c r="C8" s="97"/>
      <c r="D8" s="97"/>
      <c r="E8" s="97"/>
      <c r="F8" s="97"/>
      <c r="G8" s="97"/>
      <c r="H8" s="97"/>
      <c r="I8" s="98"/>
      <c r="J8" s="3"/>
      <c r="K8" s="3"/>
      <c r="L8" s="3"/>
      <c r="M8" s="3"/>
      <c r="N8" s="3"/>
      <c r="O8" s="11"/>
      <c r="P8" s="74"/>
    </row>
    <row r="9" spans="2:16" x14ac:dyDescent="0.25">
      <c r="B9" s="99" t="s">
        <v>34</v>
      </c>
      <c r="C9" s="100"/>
      <c r="D9" s="100"/>
      <c r="E9" s="100"/>
      <c r="F9" s="100"/>
      <c r="G9" s="100"/>
      <c r="H9" s="100"/>
      <c r="I9" s="101"/>
      <c r="J9" s="3"/>
      <c r="K9" s="3"/>
      <c r="L9" s="3"/>
      <c r="M9" s="3"/>
      <c r="N9" s="3"/>
      <c r="O9" s="11"/>
      <c r="P9" s="74"/>
    </row>
    <row r="10" spans="2:16" x14ac:dyDescent="0.25">
      <c r="B10" s="7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74"/>
    </row>
    <row r="11" spans="2:16" x14ac:dyDescent="0.25">
      <c r="B11" s="92" t="s">
        <v>4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</row>
    <row r="12" spans="2:16" s="11" customFormat="1" x14ac:dyDescent="0.25">
      <c r="B12" s="4" t="s">
        <v>5</v>
      </c>
      <c r="C12" s="5" t="s">
        <v>6</v>
      </c>
      <c r="D12" s="6" t="s">
        <v>7</v>
      </c>
      <c r="E12" s="7" t="s">
        <v>0</v>
      </c>
      <c r="F12" s="8" t="s">
        <v>8</v>
      </c>
      <c r="G12" s="9" t="s">
        <v>0</v>
      </c>
      <c r="H12" s="6" t="s">
        <v>9</v>
      </c>
      <c r="I12" s="7" t="s">
        <v>0</v>
      </c>
      <c r="J12" s="8" t="s">
        <v>10</v>
      </c>
      <c r="K12" s="9" t="s">
        <v>0</v>
      </c>
      <c r="L12" s="6" t="s">
        <v>11</v>
      </c>
      <c r="M12" s="7" t="s">
        <v>0</v>
      </c>
      <c r="N12" s="8" t="s">
        <v>12</v>
      </c>
      <c r="O12" s="9" t="s">
        <v>0</v>
      </c>
      <c r="P12" s="10" t="s">
        <v>42</v>
      </c>
    </row>
    <row r="13" spans="2:16" s="11" customFormat="1" x14ac:dyDescent="0.25">
      <c r="B13" s="12" t="s">
        <v>1</v>
      </c>
      <c r="C13" s="13">
        <f>SUM(C14)</f>
        <v>0</v>
      </c>
      <c r="D13" s="14"/>
      <c r="E13" s="15" t="str">
        <f>IF(D13="","",D13/#REF!)</f>
        <v/>
      </c>
      <c r="F13" s="14"/>
      <c r="G13" s="16" t="str">
        <f>IF(F13="","",F13/#REF!)</f>
        <v/>
      </c>
      <c r="H13" s="14"/>
      <c r="I13" s="16" t="str">
        <f>IF(H13="","",H13/#REF!)</f>
        <v/>
      </c>
      <c r="J13" s="14"/>
      <c r="K13" s="16" t="str">
        <f>IF(J13="","",J13/#REF!)</f>
        <v/>
      </c>
      <c r="L13" s="14"/>
      <c r="M13" s="16" t="str">
        <f>IF(L13="","",L13/#REF!)</f>
        <v/>
      </c>
      <c r="N13" s="14"/>
      <c r="O13" s="16" t="str">
        <f>IF(N13="","",N13/#REF!)</f>
        <v/>
      </c>
      <c r="P13" s="17"/>
    </row>
    <row r="14" spans="2:16" s="11" customFormat="1" x14ac:dyDescent="0.25">
      <c r="B14" s="18" t="s">
        <v>35</v>
      </c>
      <c r="C14" s="14">
        <v>0</v>
      </c>
      <c r="D14" s="14"/>
      <c r="E14" s="16" t="str">
        <f>IF(D14="","",D14/#REF!)</f>
        <v/>
      </c>
      <c r="F14" s="14"/>
      <c r="G14" s="16" t="str">
        <f>IF(F14="","",F14/#REF!)</f>
        <v/>
      </c>
      <c r="H14" s="14"/>
      <c r="I14" s="16" t="str">
        <f>IF(H14="","",H14/#REF!)</f>
        <v/>
      </c>
      <c r="J14" s="14"/>
      <c r="K14" s="16" t="str">
        <f>IF(J14="","",J14/#REF!)</f>
        <v/>
      </c>
      <c r="L14" s="14"/>
      <c r="M14" s="16" t="str">
        <f>IF(L14="","",L14/#REF!)</f>
        <v/>
      </c>
      <c r="N14" s="14"/>
      <c r="O14" s="16" t="str">
        <f>IF(N14="","",N14/#REF!)</f>
        <v/>
      </c>
      <c r="P14" s="17"/>
    </row>
    <row r="15" spans="2:16" s="11" customFormat="1" x14ac:dyDescent="0.25">
      <c r="B15" s="12" t="s">
        <v>3</v>
      </c>
      <c r="C15" s="13">
        <f>SUM(C16:C18)</f>
        <v>0</v>
      </c>
      <c r="D15" s="14"/>
      <c r="E15" s="16" t="str">
        <f>IF(D15="","",D15/#REF!)</f>
        <v/>
      </c>
      <c r="F15" s="14"/>
      <c r="G15" s="16" t="str">
        <f>IF(F15="","",F15/#REF!)</f>
        <v/>
      </c>
      <c r="H15" s="14"/>
      <c r="I15" s="16" t="str">
        <f>IF(H15="","",H15/#REF!)</f>
        <v/>
      </c>
      <c r="J15" s="14"/>
      <c r="K15" s="16" t="str">
        <f>IF(J15="","",J15/#REF!)</f>
        <v/>
      </c>
      <c r="L15" s="14"/>
      <c r="M15" s="16" t="str">
        <f>IF(L15="","",L15/#REF!)</f>
        <v/>
      </c>
      <c r="N15" s="14"/>
      <c r="O15" s="16" t="str">
        <f>IF(N15="","",N15/#REF!)</f>
        <v/>
      </c>
      <c r="P15" s="17"/>
    </row>
    <row r="16" spans="2:16" s="11" customFormat="1" x14ac:dyDescent="0.25">
      <c r="B16" s="19" t="s">
        <v>36</v>
      </c>
      <c r="C16" s="20">
        <v>0</v>
      </c>
      <c r="D16" s="21"/>
      <c r="E16" s="22" t="str">
        <f>IF(D16="","",D16/#REF!)</f>
        <v/>
      </c>
      <c r="F16" s="21"/>
      <c r="G16" s="22" t="str">
        <f>IF(F16="","",F16/#REF!)</f>
        <v/>
      </c>
      <c r="H16" s="21"/>
      <c r="I16" s="22" t="str">
        <f>IF(H16="","",H16/#REF!)</f>
        <v/>
      </c>
      <c r="J16" s="21"/>
      <c r="K16" s="22" t="str">
        <f>IF(J16="","",J16/#REF!)</f>
        <v/>
      </c>
      <c r="L16" s="21"/>
      <c r="M16" s="22" t="str">
        <f>IF(L16="","",L16/#REF!)</f>
        <v/>
      </c>
      <c r="N16" s="21"/>
      <c r="O16" s="22" t="str">
        <f>IF(N16="","",N16/#REF!)</f>
        <v/>
      </c>
      <c r="P16" s="23"/>
    </row>
    <row r="17" spans="2:16" s="11" customFormat="1" x14ac:dyDescent="0.25">
      <c r="B17" s="19" t="s">
        <v>37</v>
      </c>
      <c r="C17" s="20">
        <v>0</v>
      </c>
      <c r="D17" s="68"/>
      <c r="E17" s="24" t="str">
        <f>IF(D17="","",D17/#REF!)</f>
        <v/>
      </c>
      <c r="F17" s="68"/>
      <c r="G17" s="24" t="str">
        <f>IF(F17="","",F17/#REF!)</f>
        <v/>
      </c>
      <c r="H17" s="68"/>
      <c r="I17" s="24" t="str">
        <f>IF(H17="","",H17/#REF!)</f>
        <v/>
      </c>
      <c r="J17" s="68"/>
      <c r="K17" s="24" t="str">
        <f>IF(J17="","",J17/#REF!)</f>
        <v/>
      </c>
      <c r="L17" s="68"/>
      <c r="M17" s="24" t="str">
        <f>IF(L17="","",L17/#REF!)</f>
        <v/>
      </c>
      <c r="N17" s="68"/>
      <c r="O17" s="24" t="str">
        <f>IF(N17="","",N17/#REF!)</f>
        <v/>
      </c>
      <c r="P17" s="25"/>
    </row>
    <row r="18" spans="2:16" s="11" customFormat="1" x14ac:dyDescent="0.25">
      <c r="B18" s="26" t="s">
        <v>38</v>
      </c>
      <c r="C18" s="27">
        <v>0</v>
      </c>
      <c r="D18" s="28"/>
      <c r="E18" s="29" t="str">
        <f>IF(D18="","",D18/#REF!)</f>
        <v/>
      </c>
      <c r="F18" s="28"/>
      <c r="G18" s="29" t="str">
        <f>IF(F18="","",F18/#REF!)</f>
        <v/>
      </c>
      <c r="H18" s="28"/>
      <c r="I18" s="29" t="str">
        <f>IF(H18="","",H18/#REF!)</f>
        <v/>
      </c>
      <c r="J18" s="28"/>
      <c r="K18" s="29" t="str">
        <f>IF(J18="","",J18/#REF!)</f>
        <v/>
      </c>
      <c r="L18" s="28"/>
      <c r="M18" s="29" t="str">
        <f>IF(L18="","",L18/#REF!)</f>
        <v/>
      </c>
      <c r="N18" s="28"/>
      <c r="O18" s="29" t="str">
        <f>IF(N18="","",N18/#REF!)</f>
        <v/>
      </c>
      <c r="P18" s="30"/>
    </row>
    <row r="19" spans="2:16" x14ac:dyDescent="0.25">
      <c r="B19" s="69" t="s">
        <v>13</v>
      </c>
      <c r="C19" s="5" t="s">
        <v>6</v>
      </c>
      <c r="D19" s="6" t="s">
        <v>14</v>
      </c>
      <c r="E19" s="7" t="s">
        <v>0</v>
      </c>
      <c r="F19" s="8" t="s">
        <v>15</v>
      </c>
      <c r="G19" s="9" t="s">
        <v>0</v>
      </c>
      <c r="H19" s="6" t="s">
        <v>16</v>
      </c>
      <c r="I19" s="7" t="s">
        <v>0</v>
      </c>
      <c r="J19" s="8" t="s">
        <v>17</v>
      </c>
      <c r="K19" s="70" t="s">
        <v>0</v>
      </c>
      <c r="L19" s="6" t="s">
        <v>18</v>
      </c>
      <c r="M19" s="7" t="s">
        <v>0</v>
      </c>
      <c r="N19" s="8" t="s">
        <v>19</v>
      </c>
      <c r="O19" s="70" t="s">
        <v>0</v>
      </c>
      <c r="P19" s="10" t="s">
        <v>42</v>
      </c>
    </row>
    <row r="20" spans="2:16" s="37" customFormat="1" x14ac:dyDescent="0.25">
      <c r="B20" s="12" t="s">
        <v>1</v>
      </c>
      <c r="C20" s="31">
        <f>SUM(C21)</f>
        <v>4473191.58</v>
      </c>
      <c r="D20" s="32"/>
      <c r="E20" s="33"/>
      <c r="F20" s="32"/>
      <c r="G20" s="33"/>
      <c r="H20" s="13">
        <v>0</v>
      </c>
      <c r="I20" s="34">
        <f t="shared" ref="I20:I25" si="0">IF(H20="","",H20/$C$20)</f>
        <v>0</v>
      </c>
      <c r="J20" s="31">
        <v>11702733.49</v>
      </c>
      <c r="K20" s="34">
        <f t="shared" ref="K20:K25" si="1">IF(J20="","",J20/$C$20)</f>
        <v>2.6161932214850498</v>
      </c>
      <c r="L20" s="13">
        <v>2664.69</v>
      </c>
      <c r="M20" s="34">
        <f t="shared" ref="M20:M25" si="2">IF(L20="","",L20/$C$20)</f>
        <v>5.9570218541813498E-4</v>
      </c>
      <c r="N20" s="31">
        <v>559.22</v>
      </c>
      <c r="O20" s="35">
        <f t="shared" ref="O20:O25" si="3">IF(N20="","",N20/$C$20)</f>
        <v>1.2501588407264237E-4</v>
      </c>
      <c r="P20" s="36">
        <f>SUM(H20,J20,L20,N20)</f>
        <v>11705957.4</v>
      </c>
    </row>
    <row r="21" spans="2:16" x14ac:dyDescent="0.25">
      <c r="B21" s="38" t="s">
        <v>35</v>
      </c>
      <c r="C21" s="28">
        <v>4473191.58</v>
      </c>
      <c r="D21" s="46"/>
      <c r="E21" s="55"/>
      <c r="F21" s="20"/>
      <c r="G21" s="55"/>
      <c r="H21" s="14">
        <v>0</v>
      </c>
      <c r="I21" s="39">
        <f t="shared" si="0"/>
        <v>0</v>
      </c>
      <c r="J21" s="68">
        <v>11702733.49</v>
      </c>
      <c r="K21" s="39">
        <f t="shared" si="1"/>
        <v>2.6161932214850498</v>
      </c>
      <c r="L21" s="68">
        <v>2664.69</v>
      </c>
      <c r="M21" s="39">
        <f t="shared" si="2"/>
        <v>5.9570218541813498E-4</v>
      </c>
      <c r="N21" s="68">
        <v>559.22</v>
      </c>
      <c r="O21" s="40">
        <f t="shared" si="3"/>
        <v>1.2501588407264237E-4</v>
      </c>
      <c r="P21" s="41">
        <f>SUM(H21,J21,L21,N21)</f>
        <v>11705957.4</v>
      </c>
    </row>
    <row r="22" spans="2:16" s="37" customFormat="1" x14ac:dyDescent="0.25">
      <c r="B22" s="12" t="s">
        <v>3</v>
      </c>
      <c r="C22" s="13">
        <f>SUM(C23:C25)</f>
        <v>10572998.190000001</v>
      </c>
      <c r="D22" s="42"/>
      <c r="E22" s="43"/>
      <c r="F22" s="42"/>
      <c r="G22" s="43"/>
      <c r="H22" s="13">
        <v>5638827.04</v>
      </c>
      <c r="I22" s="44">
        <f t="shared" si="0"/>
        <v>1.2605825033767053</v>
      </c>
      <c r="J22" s="13">
        <v>2725690.92</v>
      </c>
      <c r="K22" s="34">
        <f t="shared" si="1"/>
        <v>0.60933918685414312</v>
      </c>
      <c r="L22" s="13">
        <v>126144</v>
      </c>
      <c r="M22" s="34">
        <f t="shared" si="2"/>
        <v>2.8199999428595902E-2</v>
      </c>
      <c r="N22" s="13">
        <v>0</v>
      </c>
      <c r="O22" s="35">
        <f t="shared" si="3"/>
        <v>0</v>
      </c>
      <c r="P22" s="36">
        <f>SUM(H22,J22,L22,N22)</f>
        <v>8490661.9600000009</v>
      </c>
    </row>
    <row r="23" spans="2:16" x14ac:dyDescent="0.25">
      <c r="B23" s="19" t="s">
        <v>36</v>
      </c>
      <c r="C23" s="68">
        <v>6343798.9100000001</v>
      </c>
      <c r="D23" s="46"/>
      <c r="E23" s="55"/>
      <c r="F23" s="20"/>
      <c r="G23" s="55"/>
      <c r="H23" s="14">
        <v>3090064.43</v>
      </c>
      <c r="I23" s="45">
        <f t="shared" si="0"/>
        <v>0.69079635305939657</v>
      </c>
      <c r="J23" s="68">
        <v>1468268.71</v>
      </c>
      <c r="K23" s="76">
        <f t="shared" si="1"/>
        <v>0.32823738571018235</v>
      </c>
      <c r="L23" s="68">
        <v>126144</v>
      </c>
      <c r="M23" s="76">
        <f t="shared" si="2"/>
        <v>2.8199999428595902E-2</v>
      </c>
      <c r="N23" s="68">
        <v>0</v>
      </c>
      <c r="O23" s="47">
        <f t="shared" si="3"/>
        <v>0</v>
      </c>
      <c r="P23" s="48">
        <f>SUM(H23,J23,L23,N23)</f>
        <v>4684477.1400000006</v>
      </c>
    </row>
    <row r="24" spans="2:16" x14ac:dyDescent="0.25">
      <c r="B24" s="19" t="s">
        <v>37</v>
      </c>
      <c r="C24" s="68">
        <v>4229199.28</v>
      </c>
      <c r="D24" s="46"/>
      <c r="E24" s="55"/>
      <c r="F24" s="20"/>
      <c r="G24" s="55"/>
      <c r="H24" s="14">
        <v>2548762.61</v>
      </c>
      <c r="I24" s="47">
        <f t="shared" si="0"/>
        <v>0.56978615031730873</v>
      </c>
      <c r="J24" s="68">
        <v>1255022.21</v>
      </c>
      <c r="K24" s="76">
        <f t="shared" si="1"/>
        <v>0.28056527147446697</v>
      </c>
      <c r="L24" s="68">
        <v>0</v>
      </c>
      <c r="M24" s="76">
        <f t="shared" si="2"/>
        <v>0</v>
      </c>
      <c r="N24" s="68">
        <v>0</v>
      </c>
      <c r="O24" s="47">
        <f t="shared" si="3"/>
        <v>0</v>
      </c>
      <c r="P24" s="48">
        <f t="shared" ref="P24:P48" si="4">SUM(H24,J24,L24,N24)</f>
        <v>3803784.82</v>
      </c>
    </row>
    <row r="25" spans="2:16" x14ac:dyDescent="0.25">
      <c r="B25" s="26" t="s">
        <v>38</v>
      </c>
      <c r="C25" s="28">
        <v>0</v>
      </c>
      <c r="D25" s="49"/>
      <c r="E25" s="50"/>
      <c r="F25" s="27"/>
      <c r="G25" s="50"/>
      <c r="H25" s="14">
        <v>0</v>
      </c>
      <c r="I25" s="40">
        <f t="shared" si="0"/>
        <v>0</v>
      </c>
      <c r="J25" s="28">
        <v>2400</v>
      </c>
      <c r="K25" s="40">
        <f t="shared" si="1"/>
        <v>5.3652966949383374E-4</v>
      </c>
      <c r="L25" s="28">
        <v>0</v>
      </c>
      <c r="M25" s="40">
        <f t="shared" si="2"/>
        <v>0</v>
      </c>
      <c r="N25" s="28">
        <v>0</v>
      </c>
      <c r="O25" s="40">
        <f t="shared" si="3"/>
        <v>0</v>
      </c>
      <c r="P25" s="51">
        <f t="shared" si="4"/>
        <v>2400</v>
      </c>
    </row>
    <row r="26" spans="2:16" ht="12.75" hidden="1" customHeight="1" x14ac:dyDescent="0.25">
      <c r="B26" s="102" t="s">
        <v>20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77">
        <f t="shared" si="4"/>
        <v>0</v>
      </c>
    </row>
    <row r="27" spans="2:16" hidden="1" x14ac:dyDescent="0.25">
      <c r="B27" s="78" t="s">
        <v>21</v>
      </c>
      <c r="C27" s="5" t="s">
        <v>22</v>
      </c>
      <c r="D27" s="5"/>
      <c r="E27" s="5"/>
      <c r="F27" s="5"/>
      <c r="G27" s="5"/>
      <c r="H27" s="5"/>
      <c r="I27" s="5"/>
      <c r="J27" s="6" t="s">
        <v>23</v>
      </c>
      <c r="K27" s="7" t="s">
        <v>0</v>
      </c>
      <c r="L27" s="8" t="s">
        <v>24</v>
      </c>
      <c r="M27" s="9" t="s">
        <v>0</v>
      </c>
      <c r="N27" s="6" t="s">
        <v>25</v>
      </c>
      <c r="O27" s="7" t="s">
        <v>0</v>
      </c>
      <c r="P27" s="77">
        <f t="shared" si="4"/>
        <v>0</v>
      </c>
    </row>
    <row r="28" spans="2:16" hidden="1" x14ac:dyDescent="0.25">
      <c r="B28" s="79" t="s">
        <v>1</v>
      </c>
      <c r="C28" s="28">
        <v>200000000</v>
      </c>
      <c r="D28" s="49"/>
      <c r="E28" s="49"/>
      <c r="F28" s="49"/>
      <c r="G28" s="49"/>
      <c r="H28" s="49"/>
      <c r="I28" s="49"/>
      <c r="J28" s="49">
        <v>100000000</v>
      </c>
      <c r="K28" s="50" t="e">
        <f>IF(J28&lt;&gt;"",CONCATENATE((J28*100)/#REF!,"%"),"")</f>
        <v>#REF!</v>
      </c>
      <c r="L28" s="27"/>
      <c r="M28" s="50" t="str">
        <f>IF(L28&lt;&gt;"",CONCATENATE((L28*100)/#REF!,"%"),"")</f>
        <v/>
      </c>
      <c r="N28" s="27"/>
      <c r="O28" s="50" t="str">
        <f>IF(N28&lt;&gt;"",CONCATENATE((N28*100)/#REF!,"%"),"")</f>
        <v/>
      </c>
      <c r="P28" s="77">
        <f t="shared" si="4"/>
        <v>100000000</v>
      </c>
    </row>
    <row r="29" spans="2:16" hidden="1" x14ac:dyDescent="0.25">
      <c r="B29" s="80" t="s">
        <v>2</v>
      </c>
      <c r="C29" s="68"/>
      <c r="D29" s="46"/>
      <c r="E29" s="46"/>
      <c r="F29" s="46"/>
      <c r="G29" s="46"/>
      <c r="H29" s="46"/>
      <c r="I29" s="46"/>
      <c r="J29" s="46"/>
      <c r="K29" s="55" t="str">
        <f>IF(J29&lt;&gt;"",CONCATENATE((J29*100)/#REF!,"%"),"")</f>
        <v/>
      </c>
      <c r="L29" s="20"/>
      <c r="M29" s="55" t="str">
        <f>IF(L29&lt;&gt;"",CONCATENATE((L29*100)/#REF!,"%"),"")</f>
        <v/>
      </c>
      <c r="N29" s="20"/>
      <c r="O29" s="55" t="str">
        <f>IF(N29&lt;&gt;"",CONCATENATE((N29*100)/#REF!,"%"),"")</f>
        <v/>
      </c>
      <c r="P29" s="77">
        <f t="shared" si="4"/>
        <v>0</v>
      </c>
    </row>
    <row r="30" spans="2:16" hidden="1" x14ac:dyDescent="0.25">
      <c r="B30" s="80" t="s">
        <v>2</v>
      </c>
      <c r="C30" s="68"/>
      <c r="D30" s="46"/>
      <c r="E30" s="46"/>
      <c r="F30" s="46"/>
      <c r="G30" s="46"/>
      <c r="H30" s="46"/>
      <c r="I30" s="46"/>
      <c r="J30" s="46"/>
      <c r="K30" s="55" t="str">
        <f>IF(J30&lt;&gt;"",CONCATENATE((J30*100)/#REF!,"%"),"")</f>
        <v/>
      </c>
      <c r="L30" s="20"/>
      <c r="M30" s="55" t="str">
        <f>IF(L30&lt;&gt;"",CONCATENATE((L30*100)/#REF!,"%"),"")</f>
        <v/>
      </c>
      <c r="N30" s="20"/>
      <c r="O30" s="55" t="str">
        <f>IF(N30&lt;&gt;"",CONCATENATE((N30*100)/#REF!,"%"),"")</f>
        <v/>
      </c>
      <c r="P30" s="77">
        <f t="shared" si="4"/>
        <v>0</v>
      </c>
    </row>
    <row r="31" spans="2:16" hidden="1" x14ac:dyDescent="0.25">
      <c r="B31" s="80" t="s">
        <v>2</v>
      </c>
      <c r="C31" s="68"/>
      <c r="D31" s="46"/>
      <c r="E31" s="46"/>
      <c r="F31" s="46"/>
      <c r="G31" s="46"/>
      <c r="H31" s="46"/>
      <c r="I31" s="46"/>
      <c r="J31" s="46"/>
      <c r="K31" s="55" t="str">
        <f>IF(J31&lt;&gt;"",CONCATENATE((J31*100)/#REF!,"%"),"")</f>
        <v/>
      </c>
      <c r="L31" s="20"/>
      <c r="M31" s="55" t="str">
        <f>IF(L31&lt;&gt;"",CONCATENATE((L31*100)/#REF!,"%"),"")</f>
        <v/>
      </c>
      <c r="N31" s="20"/>
      <c r="O31" s="55" t="str">
        <f>IF(N31&lt;&gt;"",CONCATENATE((N31*100)/#REF!,"%"),"")</f>
        <v/>
      </c>
      <c r="P31" s="77">
        <f t="shared" si="4"/>
        <v>0</v>
      </c>
    </row>
    <row r="32" spans="2:16" hidden="1" x14ac:dyDescent="0.25">
      <c r="B32" s="80" t="s">
        <v>2</v>
      </c>
      <c r="C32" s="68"/>
      <c r="D32" s="46"/>
      <c r="E32" s="46"/>
      <c r="F32" s="46"/>
      <c r="G32" s="46"/>
      <c r="H32" s="46"/>
      <c r="I32" s="46"/>
      <c r="J32" s="46"/>
      <c r="K32" s="55" t="str">
        <f>IF(J32&lt;&gt;"",CONCATENATE((J32*100)/#REF!,"%"),"")</f>
        <v/>
      </c>
      <c r="L32" s="20"/>
      <c r="M32" s="55" t="str">
        <f>IF(L32&lt;&gt;"",CONCATENATE((L32*100)/#REF!,"%"),"")</f>
        <v/>
      </c>
      <c r="N32" s="20"/>
      <c r="O32" s="55" t="str">
        <f>IF(N32&lt;&gt;"",CONCATENATE((N32*100)/#REF!,"%"),"")</f>
        <v/>
      </c>
      <c r="P32" s="77">
        <f t="shared" si="4"/>
        <v>0</v>
      </c>
    </row>
    <row r="33" spans="2:16" hidden="1" x14ac:dyDescent="0.25">
      <c r="B33" s="79" t="s">
        <v>3</v>
      </c>
      <c r="C33" s="14">
        <v>200000000</v>
      </c>
      <c r="D33" s="52"/>
      <c r="E33" s="52"/>
      <c r="F33" s="52"/>
      <c r="G33" s="52"/>
      <c r="H33" s="52"/>
      <c r="I33" s="52"/>
      <c r="J33" s="52">
        <v>100000000</v>
      </c>
      <c r="K33" s="53" t="e">
        <f>IF(J33&lt;&gt;"",CONCATENATE((J33*100)/#REF!,"%"),"")</f>
        <v>#REF!</v>
      </c>
      <c r="L33" s="54"/>
      <c r="M33" s="53" t="str">
        <f>IF(L33&lt;&gt;"",CONCATENATE((L33*100)/#REF!,"%"),"")</f>
        <v/>
      </c>
      <c r="N33" s="54"/>
      <c r="O33" s="53" t="str">
        <f>IF(N33&lt;&gt;"",CONCATENATE((N33*100)/#REF!,"%"),"")</f>
        <v/>
      </c>
      <c r="P33" s="77">
        <f t="shared" si="4"/>
        <v>100000000</v>
      </c>
    </row>
    <row r="34" spans="2:16" hidden="1" x14ac:dyDescent="0.25">
      <c r="B34" s="80" t="s">
        <v>2</v>
      </c>
      <c r="C34" s="68"/>
      <c r="D34" s="46"/>
      <c r="E34" s="46"/>
      <c r="F34" s="46"/>
      <c r="G34" s="46"/>
      <c r="H34" s="46"/>
      <c r="I34" s="46"/>
      <c r="J34" s="46"/>
      <c r="K34" s="55" t="str">
        <f>IF(J34&lt;&gt;"",CONCATENATE((J34*100)/#REF!,"%"),"")</f>
        <v/>
      </c>
      <c r="L34" s="20"/>
      <c r="M34" s="55" t="str">
        <f>IF(L34&lt;&gt;"",CONCATENATE((L34*100)/#REF!,"%"),"")</f>
        <v/>
      </c>
      <c r="N34" s="20"/>
      <c r="O34" s="55" t="str">
        <f>IF(N34&lt;&gt;"",CONCATENATE((N34*100)/#REF!,"%"),"")</f>
        <v/>
      </c>
      <c r="P34" s="77">
        <f t="shared" si="4"/>
        <v>0</v>
      </c>
    </row>
    <row r="35" spans="2:16" hidden="1" x14ac:dyDescent="0.25">
      <c r="B35" s="80" t="s">
        <v>2</v>
      </c>
      <c r="C35" s="68"/>
      <c r="D35" s="46"/>
      <c r="E35" s="46"/>
      <c r="F35" s="46"/>
      <c r="G35" s="46"/>
      <c r="H35" s="46"/>
      <c r="I35" s="46"/>
      <c r="J35" s="46"/>
      <c r="K35" s="55" t="str">
        <f>IF(J35&lt;&gt;"",CONCATENATE((J35*100)/#REF!,"%"),"")</f>
        <v/>
      </c>
      <c r="L35" s="20"/>
      <c r="M35" s="55" t="str">
        <f>IF(L35&lt;&gt;"",CONCATENATE((L35*100)/#REF!,"%"),"")</f>
        <v/>
      </c>
      <c r="N35" s="20"/>
      <c r="O35" s="55" t="str">
        <f>IF(N35&lt;&gt;"",CONCATENATE((N35*100)/#REF!,"%"),"")</f>
        <v/>
      </c>
      <c r="P35" s="77">
        <f t="shared" si="4"/>
        <v>0</v>
      </c>
    </row>
    <row r="36" spans="2:16" hidden="1" x14ac:dyDescent="0.25">
      <c r="B36" s="80" t="s">
        <v>2</v>
      </c>
      <c r="C36" s="68"/>
      <c r="D36" s="46"/>
      <c r="E36" s="46"/>
      <c r="F36" s="46"/>
      <c r="G36" s="46"/>
      <c r="H36" s="46"/>
      <c r="I36" s="46"/>
      <c r="J36" s="46"/>
      <c r="K36" s="55" t="str">
        <f>IF(J36&lt;&gt;"",CONCATENATE((J36*100)/#REF!,"%"),"")</f>
        <v/>
      </c>
      <c r="L36" s="20"/>
      <c r="M36" s="55" t="str">
        <f>IF(L36&lt;&gt;"",CONCATENATE((L36*100)/#REF!,"%"),"")</f>
        <v/>
      </c>
      <c r="N36" s="20"/>
      <c r="O36" s="55" t="str">
        <f>IF(N36&lt;&gt;"",CONCATENATE((N36*100)/#REF!,"%"),"")</f>
        <v/>
      </c>
      <c r="P36" s="77">
        <f t="shared" si="4"/>
        <v>0</v>
      </c>
    </row>
    <row r="37" spans="2:16" hidden="1" x14ac:dyDescent="0.25">
      <c r="B37" s="80" t="s">
        <v>2</v>
      </c>
      <c r="C37" s="68"/>
      <c r="D37" s="46"/>
      <c r="E37" s="46"/>
      <c r="F37" s="46"/>
      <c r="G37" s="46"/>
      <c r="H37" s="46"/>
      <c r="I37" s="46"/>
      <c r="J37" s="46"/>
      <c r="K37" s="55" t="str">
        <f>IF(J37&lt;&gt;"",CONCATENATE((J37*100)/#REF!,"%"),"")</f>
        <v/>
      </c>
      <c r="L37" s="20"/>
      <c r="M37" s="55" t="str">
        <f>IF(L37&lt;&gt;"",CONCATENATE((L37*100)/#REF!,"%"),"")</f>
        <v/>
      </c>
      <c r="N37" s="20"/>
      <c r="O37" s="55" t="str">
        <f>IF(N37&lt;&gt;"",CONCATENATE((N37*100)/#REF!,"%"),"")</f>
        <v/>
      </c>
      <c r="P37" s="77">
        <f t="shared" si="4"/>
        <v>0</v>
      </c>
    </row>
    <row r="38" spans="2:16" hidden="1" x14ac:dyDescent="0.25">
      <c r="B38" s="78" t="s">
        <v>26</v>
      </c>
      <c r="C38" s="5" t="s">
        <v>22</v>
      </c>
      <c r="D38" s="5"/>
      <c r="E38" s="5"/>
      <c r="F38" s="5"/>
      <c r="G38" s="5"/>
      <c r="H38" s="5"/>
      <c r="I38" s="5"/>
      <c r="J38" s="6" t="s">
        <v>27</v>
      </c>
      <c r="K38" s="7" t="s">
        <v>0</v>
      </c>
      <c r="L38" s="8" t="s">
        <v>28</v>
      </c>
      <c r="M38" s="9" t="s">
        <v>0</v>
      </c>
      <c r="N38" s="6" t="s">
        <v>29</v>
      </c>
      <c r="O38" s="7" t="s">
        <v>0</v>
      </c>
      <c r="P38" s="77">
        <f t="shared" si="4"/>
        <v>0</v>
      </c>
    </row>
    <row r="39" spans="2:16" hidden="1" x14ac:dyDescent="0.25">
      <c r="B39" s="79" t="s">
        <v>1</v>
      </c>
      <c r="C39" s="28">
        <f>C28</f>
        <v>200000000</v>
      </c>
      <c r="D39" s="27"/>
      <c r="E39" s="27"/>
      <c r="F39" s="27"/>
      <c r="G39" s="27"/>
      <c r="H39" s="27"/>
      <c r="I39" s="27"/>
      <c r="J39" s="27"/>
      <c r="K39" s="50" t="str">
        <f>IF(J39&lt;&gt;"",CONCATENATE((J39*100)/#REF!,"%"),"")</f>
        <v/>
      </c>
      <c r="L39" s="27"/>
      <c r="M39" s="50" t="str">
        <f>IF(L39&lt;&gt;"",CONCATENATE((L39*100)/#REF!,"%"),"")</f>
        <v/>
      </c>
      <c r="N39" s="27"/>
      <c r="O39" s="50" t="str">
        <f>IF(N39&lt;&gt;"",CONCATENATE((N39*100)/#REF!,"%"),"")</f>
        <v/>
      </c>
      <c r="P39" s="77">
        <f t="shared" si="4"/>
        <v>0</v>
      </c>
    </row>
    <row r="40" spans="2:16" hidden="1" x14ac:dyDescent="0.25">
      <c r="B40" s="80" t="s">
        <v>2</v>
      </c>
      <c r="C40" s="68">
        <f>C29</f>
        <v>0</v>
      </c>
      <c r="D40" s="46"/>
      <c r="E40" s="46"/>
      <c r="F40" s="46"/>
      <c r="G40" s="46"/>
      <c r="H40" s="46"/>
      <c r="I40" s="46"/>
      <c r="J40" s="46"/>
      <c r="K40" s="55" t="str">
        <f>IF(J40&lt;&gt;"",CONCATENATE((J40*100)/#REF!,"%"),"")</f>
        <v/>
      </c>
      <c r="L40" s="20"/>
      <c r="M40" s="55" t="str">
        <f>IF(L40&lt;&gt;"",CONCATENATE((L40*100)/#REF!,"%"),"")</f>
        <v/>
      </c>
      <c r="N40" s="20"/>
      <c r="O40" s="55" t="str">
        <f>IF(N40&lt;&gt;"",CONCATENATE((N40*100)/#REF!,"%"),"")</f>
        <v/>
      </c>
      <c r="P40" s="77">
        <f t="shared" si="4"/>
        <v>0</v>
      </c>
    </row>
    <row r="41" spans="2:16" hidden="1" x14ac:dyDescent="0.25">
      <c r="B41" s="80" t="s">
        <v>2</v>
      </c>
      <c r="C41" s="104">
        <f>C30</f>
        <v>0</v>
      </c>
      <c r="D41" s="46"/>
      <c r="E41" s="46"/>
      <c r="F41" s="46"/>
      <c r="G41" s="46"/>
      <c r="H41" s="46"/>
      <c r="I41" s="46"/>
      <c r="J41" s="46"/>
      <c r="K41" s="55" t="str">
        <f>IF(J41&lt;&gt;"",CONCATENATE((J41*100)/#REF!,"%"),"")</f>
        <v/>
      </c>
      <c r="L41" s="20"/>
      <c r="M41" s="55" t="str">
        <f>IF(L41&lt;&gt;"",CONCATENATE((L41*100)/#REF!,"%"),"")</f>
        <v/>
      </c>
      <c r="N41" s="20"/>
      <c r="O41" s="55" t="str">
        <f>IF(N41&lt;&gt;"",CONCATENATE((N41*100)/#REF!,"%"),"")</f>
        <v/>
      </c>
      <c r="P41" s="77">
        <f t="shared" si="4"/>
        <v>0</v>
      </c>
    </row>
    <row r="42" spans="2:16" hidden="1" x14ac:dyDescent="0.25">
      <c r="B42" s="80" t="s">
        <v>2</v>
      </c>
      <c r="C42" s="104"/>
      <c r="D42" s="46"/>
      <c r="E42" s="46"/>
      <c r="F42" s="46"/>
      <c r="G42" s="46"/>
      <c r="H42" s="46"/>
      <c r="I42" s="46"/>
      <c r="J42" s="46"/>
      <c r="K42" s="55" t="str">
        <f>IF(J42&lt;&gt;"",CONCATENATE((J42*100)/#REF!,"%"),"")</f>
        <v/>
      </c>
      <c r="L42" s="20"/>
      <c r="M42" s="55" t="str">
        <f>IF(L42&lt;&gt;"",CONCATENATE((L42*100)/#REF!,"%"),"")</f>
        <v/>
      </c>
      <c r="N42" s="20"/>
      <c r="O42" s="55" t="str">
        <f>IF(N42&lt;&gt;"",CONCATENATE((N42*100)/#REF!,"%"),"")</f>
        <v/>
      </c>
      <c r="P42" s="77">
        <f t="shared" si="4"/>
        <v>0</v>
      </c>
    </row>
    <row r="43" spans="2:16" hidden="1" x14ac:dyDescent="0.25">
      <c r="B43" s="80" t="s">
        <v>2</v>
      </c>
      <c r="C43" s="68">
        <f t="shared" ref="C43:C48" si="5">C32</f>
        <v>0</v>
      </c>
      <c r="D43" s="46"/>
      <c r="E43" s="46"/>
      <c r="F43" s="46"/>
      <c r="G43" s="46"/>
      <c r="H43" s="46"/>
      <c r="I43" s="46"/>
      <c r="J43" s="46"/>
      <c r="K43" s="55" t="str">
        <f>IF(J43&lt;&gt;"",CONCATENATE((J43*100)/#REF!,"%"),"")</f>
        <v/>
      </c>
      <c r="L43" s="20"/>
      <c r="M43" s="55" t="str">
        <f>IF(L43&lt;&gt;"",CONCATENATE((L43*100)/#REF!,"%"),"")</f>
        <v/>
      </c>
      <c r="N43" s="20"/>
      <c r="O43" s="55" t="str">
        <f>IF(N43&lt;&gt;"",CONCATENATE((N43*100)/#REF!,"%"),"")</f>
        <v/>
      </c>
      <c r="P43" s="77">
        <f t="shared" si="4"/>
        <v>0</v>
      </c>
    </row>
    <row r="44" spans="2:16" hidden="1" x14ac:dyDescent="0.25">
      <c r="B44" s="79" t="s">
        <v>3</v>
      </c>
      <c r="C44" s="14">
        <f t="shared" si="5"/>
        <v>200000000</v>
      </c>
      <c r="D44" s="54"/>
      <c r="E44" s="54"/>
      <c r="F44" s="54"/>
      <c r="G44" s="54"/>
      <c r="H44" s="54"/>
      <c r="I44" s="54"/>
      <c r="J44" s="54"/>
      <c r="K44" s="53" t="str">
        <f>IF(J44&lt;&gt;"",CONCATENATE((J44*100)/#REF!,"%"),"")</f>
        <v/>
      </c>
      <c r="L44" s="54"/>
      <c r="M44" s="53" t="str">
        <f>IF(L44&lt;&gt;"",CONCATENATE((L44*100)/#REF!,"%"),"")</f>
        <v/>
      </c>
      <c r="N44" s="54"/>
      <c r="O44" s="53" t="str">
        <f>IF(N44&lt;&gt;"",CONCATENATE((N44*100)/#REF!,"%"),"")</f>
        <v/>
      </c>
      <c r="P44" s="77">
        <f t="shared" si="4"/>
        <v>0</v>
      </c>
    </row>
    <row r="45" spans="2:16" hidden="1" x14ac:dyDescent="0.25">
      <c r="B45" s="80" t="s">
        <v>2</v>
      </c>
      <c r="C45" s="68">
        <f t="shared" si="5"/>
        <v>0</v>
      </c>
      <c r="D45" s="46"/>
      <c r="E45" s="46"/>
      <c r="F45" s="46"/>
      <c r="G45" s="46"/>
      <c r="H45" s="46"/>
      <c r="I45" s="46"/>
      <c r="J45" s="46"/>
      <c r="K45" s="55" t="str">
        <f>IF(J45&lt;&gt;"",CONCATENATE((J45*100)/#REF!,"%"),"")</f>
        <v/>
      </c>
      <c r="L45" s="20"/>
      <c r="M45" s="55" t="str">
        <f>IF(L45&lt;&gt;"",CONCATENATE((L45*100)/#REF!,"%"),"")</f>
        <v/>
      </c>
      <c r="N45" s="20"/>
      <c r="O45" s="55" t="str">
        <f>IF(N45&lt;&gt;"",CONCATENATE((N45*100)/#REF!,"%"),"")</f>
        <v/>
      </c>
      <c r="P45" s="77">
        <f t="shared" si="4"/>
        <v>0</v>
      </c>
    </row>
    <row r="46" spans="2:16" hidden="1" x14ac:dyDescent="0.25">
      <c r="B46" s="80" t="s">
        <v>2</v>
      </c>
      <c r="C46" s="68">
        <f t="shared" si="5"/>
        <v>0</v>
      </c>
      <c r="D46" s="46"/>
      <c r="E46" s="46"/>
      <c r="F46" s="46"/>
      <c r="G46" s="46"/>
      <c r="H46" s="46"/>
      <c r="I46" s="46"/>
      <c r="J46" s="46"/>
      <c r="K46" s="55" t="str">
        <f>IF(J46&lt;&gt;"",CONCATENATE((J46*100)/#REF!,"%"),"")</f>
        <v/>
      </c>
      <c r="L46" s="20"/>
      <c r="M46" s="55" t="str">
        <f>IF(L46&lt;&gt;"",CONCATENATE((L46*100)/#REF!,"%"),"")</f>
        <v/>
      </c>
      <c r="N46" s="20"/>
      <c r="O46" s="55" t="str">
        <f>IF(N46&lt;&gt;"",CONCATENATE((N46*100)/#REF!,"%"),"")</f>
        <v/>
      </c>
      <c r="P46" s="77">
        <f t="shared" si="4"/>
        <v>0</v>
      </c>
    </row>
    <row r="47" spans="2:16" hidden="1" x14ac:dyDescent="0.25">
      <c r="B47" s="80" t="s">
        <v>2</v>
      </c>
      <c r="C47" s="68">
        <f t="shared" si="5"/>
        <v>0</v>
      </c>
      <c r="D47" s="46"/>
      <c r="E47" s="46"/>
      <c r="F47" s="46"/>
      <c r="G47" s="46"/>
      <c r="H47" s="46"/>
      <c r="I47" s="46"/>
      <c r="J47" s="46"/>
      <c r="K47" s="55" t="str">
        <f>IF(J47&lt;&gt;"",CONCATENATE((J47*100)/#REF!,"%"),"")</f>
        <v/>
      </c>
      <c r="L47" s="20"/>
      <c r="M47" s="55" t="str">
        <f>IF(L47&lt;&gt;"",CONCATENATE((L47*100)/#REF!,"%"),"")</f>
        <v/>
      </c>
      <c r="N47" s="20"/>
      <c r="O47" s="55" t="str">
        <f>IF(N47&lt;&gt;"",CONCATENATE((N47*100)/#REF!,"%"),"")</f>
        <v/>
      </c>
      <c r="P47" s="77">
        <f t="shared" si="4"/>
        <v>0</v>
      </c>
    </row>
    <row r="48" spans="2:16" hidden="1" x14ac:dyDescent="0.25">
      <c r="B48" s="80" t="s">
        <v>2</v>
      </c>
      <c r="C48" s="68">
        <f t="shared" si="5"/>
        <v>0</v>
      </c>
      <c r="D48" s="46"/>
      <c r="E48" s="46"/>
      <c r="F48" s="46"/>
      <c r="G48" s="46"/>
      <c r="H48" s="46"/>
      <c r="I48" s="46"/>
      <c r="J48" s="46"/>
      <c r="K48" s="55" t="str">
        <f>IF(J48&lt;&gt;"",CONCATENATE((J48*100)/#REF!,"%"),"")</f>
        <v/>
      </c>
      <c r="L48" s="20"/>
      <c r="M48" s="55" t="str">
        <f>IF(L48&lt;&gt;"",CONCATENATE((L48*100)/#REF!,"%"),"")</f>
        <v/>
      </c>
      <c r="N48" s="20"/>
      <c r="O48" s="55" t="str">
        <f>IF(N48&lt;&gt;"",CONCATENATE((N48*100)/#REF!,"%"),"")</f>
        <v/>
      </c>
      <c r="P48" s="77">
        <f t="shared" si="4"/>
        <v>0</v>
      </c>
    </row>
    <row r="49" spans="2:17" s="37" customFormat="1" x14ac:dyDescent="0.25">
      <c r="B49" s="56" t="s">
        <v>39</v>
      </c>
      <c r="C49" s="57"/>
      <c r="D49" s="57"/>
      <c r="E49" s="57"/>
      <c r="F49" s="57"/>
      <c r="G49" s="57"/>
      <c r="H49" s="57"/>
      <c r="I49" s="57"/>
      <c r="J49" s="57"/>
      <c r="K49" s="58"/>
      <c r="L49" s="57"/>
      <c r="M49" s="58"/>
      <c r="N49" s="57"/>
      <c r="O49" s="58"/>
      <c r="P49" s="59">
        <f>SUM(C13,C20)</f>
        <v>4473191.58</v>
      </c>
      <c r="Q49" s="60"/>
    </row>
    <row r="50" spans="2:17" s="37" customFormat="1" x14ac:dyDescent="0.25">
      <c r="B50" s="61" t="s">
        <v>40</v>
      </c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3">
        <f>SUM(P13,P20)</f>
        <v>11705957.4</v>
      </c>
    </row>
    <row r="51" spans="2:17" s="37" customFormat="1" x14ac:dyDescent="0.25">
      <c r="B51" s="64" t="s">
        <v>41</v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6">
        <f>P22</f>
        <v>8490661.9600000009</v>
      </c>
    </row>
    <row r="52" spans="2:17" s="67" customFormat="1" x14ac:dyDescent="0.25">
      <c r="B52" s="105" t="s">
        <v>47</v>
      </c>
      <c r="C52" s="106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2"/>
    </row>
    <row r="53" spans="2:17" s="67" customFormat="1" x14ac:dyDescent="0.25">
      <c r="B53" s="83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2"/>
    </row>
    <row r="54" spans="2:17" s="67" customFormat="1" x14ac:dyDescent="0.25">
      <c r="B54" s="84" t="s">
        <v>46</v>
      </c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2"/>
    </row>
    <row r="55" spans="2:17" s="67" customFormat="1" x14ac:dyDescent="0.25">
      <c r="B55" s="83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2"/>
    </row>
    <row r="56" spans="2:17" s="67" customFormat="1" x14ac:dyDescent="0.25">
      <c r="B56" s="89" t="s">
        <v>43</v>
      </c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1"/>
    </row>
    <row r="57" spans="2:17" s="67" customFormat="1" ht="23.25" customHeight="1" x14ac:dyDescent="0.25">
      <c r="B57" s="89" t="s">
        <v>44</v>
      </c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1"/>
    </row>
    <row r="58" spans="2:17" s="67" customFormat="1" x14ac:dyDescent="0.25">
      <c r="B58" s="89" t="s">
        <v>45</v>
      </c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1"/>
    </row>
    <row r="59" spans="2:17" x14ac:dyDescent="0.25">
      <c r="B59" s="85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74"/>
    </row>
    <row r="60" spans="2:17" x14ac:dyDescent="0.25">
      <c r="B60" s="86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8"/>
    </row>
  </sheetData>
  <mergeCells count="12">
    <mergeCell ref="B56:P56"/>
    <mergeCell ref="B57:P57"/>
    <mergeCell ref="B58:P58"/>
    <mergeCell ref="B11:P11"/>
    <mergeCell ref="B5:I5"/>
    <mergeCell ref="B6:I6"/>
    <mergeCell ref="B7:I7"/>
    <mergeCell ref="B8:I8"/>
    <mergeCell ref="B9:I9"/>
    <mergeCell ref="B26:O26"/>
    <mergeCell ref="C41:C42"/>
    <mergeCell ref="B52:C52"/>
  </mergeCells>
  <pageMargins left="0.25" right="0.25" top="0.75" bottom="0.75" header="0.3" footer="0.3"/>
  <pageSetup paperSize="9" scale="75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Execução Acumulada do ano 2020</vt:lpstr>
      <vt:lpstr>'Execução Acumulada do ano 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Momonuki</dc:creator>
  <cp:lastModifiedBy>Patricia Alves Da Silva</cp:lastModifiedBy>
  <cp:revision>0</cp:revision>
  <cp:lastPrinted>2021-02-16T12:04:42Z</cp:lastPrinted>
  <dcterms:created xsi:type="dcterms:W3CDTF">2021-01-07T13:19:12Z</dcterms:created>
  <dcterms:modified xsi:type="dcterms:W3CDTF">2021-02-16T12:30:01Z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