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8622-daniela\Downloads\"/>
    </mc:Choice>
  </mc:AlternateContent>
  <xr:revisionPtr revIDLastSave="0" documentId="8_{24930B3F-3143-45D0-AB8C-74CB674C5080}" xr6:coauthVersionLast="47" xr6:coauthVersionMax="47" xr10:uidLastSave="{00000000-0000-0000-0000-000000000000}"/>
  <bookViews>
    <workbookView xWindow="28680" yWindow="-120" windowWidth="24240" windowHeight="13020" tabRatio="1000" activeTab="1" xr2:uid="{00000000-000D-0000-FFFF-FFFF00000000}"/>
  </bookViews>
  <sheets>
    <sheet name="PRODUÇÃO DEZEMBRO 2023" sheetId="2" r:id="rId1"/>
    <sheet name="DESEMPENHO DEZEMBRO 2023" sheetId="3" r:id="rId2"/>
  </sheets>
  <definedNames>
    <definedName name="_xlnm.Print_Area" localSheetId="0">'PRODUÇÃO DEZEMBRO 2023'!$B$1:$E$129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3" l="1"/>
  <c r="C43" i="3"/>
  <c r="C40" i="3"/>
  <c r="C37" i="3"/>
  <c r="C34" i="3"/>
  <c r="C28" i="3"/>
  <c r="C25" i="3"/>
  <c r="C19" i="3"/>
  <c r="C16" i="3"/>
  <c r="C13" i="3"/>
  <c r="C12" i="3"/>
  <c r="C9" i="3"/>
  <c r="C6" i="3"/>
  <c r="D86" i="2" l="1"/>
  <c r="D5" i="2"/>
  <c r="C24" i="2"/>
  <c r="D82" i="2"/>
  <c r="D84" i="2" s="1"/>
  <c r="E65" i="2"/>
  <c r="D65" i="2"/>
  <c r="C65" i="2"/>
  <c r="C11" i="2" s="1"/>
  <c r="D11" i="2" l="1"/>
  <c r="D12" i="2"/>
  <c r="D8" i="2" l="1"/>
  <c r="D7" i="2"/>
  <c r="D10" i="2" l="1"/>
  <c r="D9" i="2"/>
  <c r="D110" i="2" l="1"/>
  <c r="D48" i="2" l="1"/>
  <c r="D123" i="2"/>
  <c r="D36" i="2" l="1"/>
  <c r="D6" i="2" s="1"/>
  <c r="C48" i="2" l="1"/>
  <c r="C36" i="2" l="1"/>
  <c r="C18" i="2"/>
  <c r="D18" i="2" l="1"/>
  <c r="D4" i="2" s="1"/>
</calcChain>
</file>

<file path=xl/sharedStrings.xml><?xml version="1.0" encoding="utf-8"?>
<sst xmlns="http://schemas.openxmlformats.org/spreadsheetml/2006/main" count="200" uniqueCount="160">
  <si>
    <t>LINHAS DE CONTRATAÇÃO</t>
  </si>
  <si>
    <t>META/MENSAL</t>
  </si>
  <si>
    <t>Internação (Saídas Hospitalares)</t>
  </si>
  <si>
    <t>Cirurgias Eletivas</t>
  </si>
  <si>
    <t>Atividade Ambulatorial</t>
  </si>
  <si>
    <t>Serviço de Atenção Domiciliar -SAD</t>
  </si>
  <si>
    <t>Terapias Especializadas</t>
  </si>
  <si>
    <t>Prótese Auditivas</t>
  </si>
  <si>
    <t>Saídas Cirúrgicas</t>
  </si>
  <si>
    <t>Saídas Clínicas</t>
  </si>
  <si>
    <t>Saídas Reabilitação</t>
  </si>
  <si>
    <t>TOTAL</t>
  </si>
  <si>
    <t>Consultas Médicas na Atenção Especializada</t>
  </si>
  <si>
    <t>Atendimento odontologico PNE - Consulta</t>
  </si>
  <si>
    <t>Atendimento odontologico PNE - Procedimentos</t>
  </si>
  <si>
    <t>TERAPIAS ESPECIALIZADAS</t>
  </si>
  <si>
    <t>Sessões Especializadas</t>
  </si>
  <si>
    <t>SAD</t>
  </si>
  <si>
    <t>Próteses Auditivas</t>
  </si>
  <si>
    <t>Eletrocardiograma</t>
  </si>
  <si>
    <t>Eletroencefalograma</t>
  </si>
  <si>
    <t>Eletroneuromiografia</t>
  </si>
  <si>
    <t>Espirometria</t>
  </si>
  <si>
    <t>Radiologia</t>
  </si>
  <si>
    <t>Ressonância Nuclear Magnética</t>
  </si>
  <si>
    <t>Tomografia Computadorizada</t>
  </si>
  <si>
    <t>Acupuntura</t>
  </si>
  <si>
    <t>Cardiologia</t>
  </si>
  <si>
    <t>Cirurgia Geral</t>
  </si>
  <si>
    <t>Cirurgia Plástica</t>
  </si>
  <si>
    <t>Cirurgia Torácica</t>
  </si>
  <si>
    <t>Cirurgia Vascular</t>
  </si>
  <si>
    <t>Endocrinologia</t>
  </si>
  <si>
    <t>Fisiatria</t>
  </si>
  <si>
    <t>Geneticista</t>
  </si>
  <si>
    <t>Infectologia</t>
  </si>
  <si>
    <t>Neuropediatria</t>
  </si>
  <si>
    <t>Oftalmologia</t>
  </si>
  <si>
    <t>Otorrinolaringologia</t>
  </si>
  <si>
    <t>Urologia</t>
  </si>
  <si>
    <t>Enfermagem</t>
  </si>
  <si>
    <t>Psicologia</t>
  </si>
  <si>
    <t>Terapia Ocupacional</t>
  </si>
  <si>
    <t>Indice de Satisfação Usuário Ambulatório</t>
  </si>
  <si>
    <t>Indice de Satisfação Usuário Internação</t>
  </si>
  <si>
    <t>SAU Geral</t>
  </si>
  <si>
    <t>Envio do Relatório</t>
  </si>
  <si>
    <t>Fisioterapeuta</t>
  </si>
  <si>
    <t xml:space="preserve">Nutricionista </t>
  </si>
  <si>
    <t>Arte Terapeuta</t>
  </si>
  <si>
    <t xml:space="preserve">Fonoaudiologia </t>
  </si>
  <si>
    <t xml:space="preserve">Musicoterapeuta </t>
  </si>
  <si>
    <t>Odontologia (Ambulatório CRER)</t>
  </si>
  <si>
    <t>Ortopedia/Traumatologia</t>
  </si>
  <si>
    <t>Educador Fisico</t>
  </si>
  <si>
    <t xml:space="preserve">Exames ambulatório CRER </t>
  </si>
  <si>
    <t>ATENDIMENTO MÉDICO DETALHADO</t>
  </si>
  <si>
    <t>Itinerante</t>
  </si>
  <si>
    <t xml:space="preserve">Fixa </t>
  </si>
  <si>
    <t>Bera (Brainstem Evoked Response Audimetry)</t>
  </si>
  <si>
    <t xml:space="preserve">Doppler (MMII, MMSS, carótida e transcraniano) </t>
  </si>
  <si>
    <t>Ecocardiograma (transesofagico, de stress, transtorácico)</t>
  </si>
  <si>
    <t>Laboratório de Análises Clínica</t>
  </si>
  <si>
    <t>Laboratório de Genética</t>
  </si>
  <si>
    <t>Videolaringoscopia</t>
  </si>
  <si>
    <t>Consulta Multiprofissionais - Aconselhamento Genético</t>
  </si>
  <si>
    <t>INTERNAÇÕES HOSPITALARES</t>
  </si>
  <si>
    <t>CIRURGIAS ELETIVAS</t>
  </si>
  <si>
    <t>ATENDIMENTOS AMBULATORIAIS</t>
  </si>
  <si>
    <t>OFICINA ORTOPÉDICA + APARELHOS AUDITIVOS</t>
  </si>
  <si>
    <t>Oficina Ortopédica</t>
  </si>
  <si>
    <t>SERVIÇOS</t>
  </si>
  <si>
    <t>Consultas Multiprofissionais na Atenção Especializada</t>
  </si>
  <si>
    <t>SADT EXTERNO - REALIZADOS</t>
  </si>
  <si>
    <t>SUBTOTAL</t>
  </si>
  <si>
    <t>SADT Externo (Realizados)</t>
  </si>
  <si>
    <t>*Não tem meta contratada</t>
  </si>
  <si>
    <t>ATENDIMENTO MULTIPROFISSIONAL DETALHADO</t>
  </si>
  <si>
    <t>Avaliação Pré Anestésica</t>
  </si>
  <si>
    <t>Clínica Geral</t>
  </si>
  <si>
    <t>Geriatria</t>
  </si>
  <si>
    <t>Neurologista</t>
  </si>
  <si>
    <t xml:space="preserve">Pneumologia/Tisiologia </t>
  </si>
  <si>
    <t>Nutrologista</t>
  </si>
  <si>
    <t>CENTRO ESTADUAL DE REABILITAÇÃO E READAPTAÇÃO DR. HENRIQUE SANTILLO - CRER</t>
  </si>
  <si>
    <t>Atendimento bucomaxilo - Consulta - de 1º vez</t>
  </si>
  <si>
    <t>Atendimento bucomaxilo - Consulta - outros</t>
  </si>
  <si>
    <t>Atendimento bucomaxilo - Procedimentos - ortognática</t>
  </si>
  <si>
    <t>Atendimento bucomaxilo - Procedimentos - outros</t>
  </si>
  <si>
    <t xml:space="preserve">Cirurgia eletiva hospitalar de alto giro </t>
  </si>
  <si>
    <t xml:space="preserve">Cirurgia eletiva hospitalar de média ou alta complexidade (sem alto custo) </t>
  </si>
  <si>
    <t xml:space="preserve">Cirurgia eletiva hospitalar de alto custo (com ou sem OPME) </t>
  </si>
  <si>
    <t>SADT EXTERNO - OFERTADOS</t>
  </si>
  <si>
    <t>REGULAÇÃO</t>
  </si>
  <si>
    <t>AMBULATÓRIO
CRER</t>
  </si>
  <si>
    <t>Mamografia</t>
  </si>
  <si>
    <t>SADT Externo (Ofertados)</t>
  </si>
  <si>
    <t>*NTMC</t>
  </si>
  <si>
    <t>Total Cirurgias Eletivas</t>
  </si>
  <si>
    <t>DEZEMBRO/2023</t>
  </si>
  <si>
    <t>Sim</t>
  </si>
  <si>
    <t>SADT INTERNO (INTERNAÇÃO)</t>
  </si>
  <si>
    <t>-</t>
  </si>
  <si>
    <t>Indicadores da Parte variável referente ao 13º Termo Aditivo</t>
  </si>
  <si>
    <t>Competência - Dezembro/2023</t>
  </si>
  <si>
    <t xml:space="preserve">INDICADORES DE DESEMPENHO </t>
  </si>
  <si>
    <t>Meta mensal</t>
  </si>
  <si>
    <t>1. Taxa de Ocupação Hospitalar</t>
  </si>
  <si>
    <t>≥ 85%</t>
  </si>
  <si>
    <t>Total de Pacientes-dia</t>
  </si>
  <si>
    <t>Total de leitos operacionais-dia do período</t>
  </si>
  <si>
    <t>2. Tempo Médio de Permanência Hospitalar (dias)</t>
  </si>
  <si>
    <t>≤ 7</t>
  </si>
  <si>
    <t>Total de saídas no período</t>
  </si>
  <si>
    <t>3. Índice de Intervalo de Substituição de Leito (horas)</t>
  </si>
  <si>
    <t>&lt; 30</t>
  </si>
  <si>
    <t>Índice de Intervalo de Substituição de Leito (dias)</t>
  </si>
  <si>
    <t>Taxa de Ocupação Hospitalar</t>
  </si>
  <si>
    <t>Média de Permanência Hospitalar</t>
  </si>
  <si>
    <t>4. Taxa de Readmissão Hospitalar (29 dias)</t>
  </si>
  <si>
    <t>≤ 20%</t>
  </si>
  <si>
    <t>Nº de pacientes readmitidos entre 0 e 29 dias da última alta hospitalar</t>
  </si>
  <si>
    <t>Nº total de internações hospitalares</t>
  </si>
  <si>
    <t>5. Taxa de Readmissão em UTI (48 horas)</t>
  </si>
  <si>
    <t>&lt; 5%</t>
  </si>
  <si>
    <t>Nº de retornos em até 48 horas</t>
  </si>
  <si>
    <t>Nº de saídas da UTI, por alta</t>
  </si>
  <si>
    <t>6. Percentual de Ocorrência de Glosas no SIH - DATASUS</t>
  </si>
  <si>
    <t>≤ 7%</t>
  </si>
  <si>
    <t>Em apuração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</si>
  <si>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</si>
  <si>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</si>
  <si>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</si>
  <si>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≤ 5%</t>
  </si>
  <si>
    <t>Nº de cirurgias programadas suspensas</t>
  </si>
  <si>
    <t>Nº de cirurgias programadas (mapa cirúrgico)</t>
  </si>
  <si>
    <t>8. Percentual de cirurgias eletivas realizadas com TMAT (Tempo máximo aceitável para tratamento) expirado (↓) para o primeiro ano</t>
  </si>
  <si>
    <t>&lt; 50%</t>
  </si>
  <si>
    <t xml:space="preserve">Número de cirurgias realizadas com TMAT expirado </t>
  </si>
  <si>
    <t>Número de cirurgias eletivas em lista de espera e encaminhado para unidade</t>
  </si>
  <si>
    <t>9. Percentual de cirurgias eletivas realizadas com TMAT (Tempo máximo aceitável para tratamento) expirado (↓) para o segundo ano</t>
  </si>
  <si>
    <t>&lt; 25%</t>
  </si>
  <si>
    <t>Não se aplica</t>
  </si>
  <si>
    <t>10. Razão de Quantitativo de consultas ofertadas</t>
  </si>
  <si>
    <t>Nº de consultas médicas e não médicas ofertadas</t>
  </si>
  <si>
    <t>Nº de consultas médicas e não médicas propostas nas metas da unidade</t>
  </si>
  <si>
    <t>11. Percentual de Exames de Imagem com resultado disponibilizado em até 10 dias</t>
  </si>
  <si>
    <t>≥ 70%</t>
  </si>
  <si>
    <t>Nº de exames de imagem entregues em até 10 dias</t>
  </si>
  <si>
    <t>Total de exames de imagem realizados no período mutiplicado</t>
  </si>
  <si>
    <t>12. Percentual de Casos de Doenças/Agravos/Eventos de Notificação Compulsório Imediata (DAEI) Digitadas Oportunamente - até 7 dias</t>
  </si>
  <si>
    <t>≥ 80%</t>
  </si>
  <si>
    <t>Nº de casos de DAEI digitadas em tempo oportuno - até 7 dias</t>
  </si>
  <si>
    <t>Total de atendimentos realizados mensalmente</t>
  </si>
  <si>
    <t>13. Percentual de Casos de Doenças/Agravos/Eventos de Notificação Compulsório Imediata (DAEI) investigados oportunamente - até 48 horas da data da notificação</t>
  </si>
  <si>
    <t>Nº de casos de DAEI investigadas em tempo oportuno - até 48 horas da data da notificação</t>
  </si>
  <si>
    <t xml:space="preserve">Nº de casos de DAEI notificadas (no período/mês) </t>
  </si>
  <si>
    <t>*Novembro/ 2023</t>
  </si>
  <si>
    <t>≤ 1%</t>
  </si>
  <si>
    <r>
      <t>*</t>
    </r>
    <r>
      <rPr>
        <b/>
        <i/>
        <sz val="10"/>
        <rFont val="Arial"/>
        <family val="2"/>
      </rPr>
      <t>Nota Explicativa</t>
    </r>
    <r>
      <rPr>
        <i/>
        <sz val="10"/>
        <rFont val="Arial"/>
        <family val="2"/>
      </rPr>
      <t xml:space="preserve">: Os dados referente ao indicador de "Percentual de Ocorrência de Glosas no SIH - DATASUS" se referem a competência de novembro/2023. Informamos que não é possível a apresentação dos dados referente a competência de dezembro/2023 devido ao fluxo de faturamento e apresentação das contas à Regulação Estadual.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</si>
</sst>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0.0"/>
    <numFmt numFmtId="166" formatCode="[$-416]mmm/yy"/>
    <numFmt numFmtId="167" formatCode="0.0%"/>
    <numFmt numFmtId="168" formatCode="#,##0.0"/>
  </numFmts>
  <fonts count="25" x14ac:knownFonts="1">
    <font>
      <sz val="11"/>
      <color rgb="FF000000"/>
      <name val="Calibri"/>
      <charset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3"/>
      <color theme="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charset val="1"/>
    </font>
    <font>
      <sz val="8"/>
      <name val="Calibri"/>
      <family val="2"/>
    </font>
    <font>
      <sz val="14"/>
      <color rgb="FF000000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  <charset val="1"/>
    </font>
    <font>
      <sz val="11"/>
      <color rgb="FF000000"/>
      <name val="Calibri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rgb="FFE7E6E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DEDED"/>
      </patternFill>
    </fill>
    <fill>
      <patternFill patternType="solid">
        <fgColor theme="0"/>
        <bgColor rgb="FFE7E6E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C5E0B4"/>
        <bgColor rgb="FFAFD0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AFD095"/>
      </patternFill>
    </fill>
    <fill>
      <patternFill patternType="solid">
        <fgColor theme="4" tint="0.39997558519241921"/>
        <bgColor rgb="FFAFD095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9" fontId="16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/>
    <xf numFmtId="3" fontId="0" fillId="0" borderId="0" xfId="0" applyNumberFormat="1"/>
    <xf numFmtId="0" fontId="3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0" fillId="0" borderId="3" xfId="0" applyBorder="1"/>
    <xf numFmtId="0" fontId="1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17" fontId="1" fillId="6" borderId="1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" fontId="10" fillId="0" borderId="18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9" fillId="3" borderId="0" xfId="0" applyFont="1" applyFill="1"/>
    <xf numFmtId="0" fontId="2" fillId="3" borderId="9" xfId="0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justify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5" borderId="14" xfId="0" applyFont="1" applyFill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0" fillId="0" borderId="0" xfId="0" applyNumberFormat="1"/>
    <xf numFmtId="17" fontId="1" fillId="6" borderId="13" xfId="0" applyNumberFormat="1" applyFont="1" applyFill="1" applyBorder="1" applyAlignment="1">
      <alignment horizontal="center" vertical="center" wrapText="1"/>
    </xf>
    <xf numFmtId="164" fontId="1" fillId="5" borderId="13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3" fontId="2" fillId="7" borderId="22" xfId="0" applyNumberFormat="1" applyFont="1" applyFill="1" applyBorder="1" applyAlignment="1">
      <alignment horizontal="center" vertical="center"/>
    </xf>
    <xf numFmtId="3" fontId="1" fillId="5" borderId="11" xfId="0" applyNumberFormat="1" applyFont="1" applyFill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 wrapText="1"/>
    </xf>
    <xf numFmtId="3" fontId="1" fillId="5" borderId="23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164" fontId="6" fillId="0" borderId="28" xfId="1" applyNumberFormat="1" applyFont="1" applyBorder="1" applyAlignment="1">
      <alignment horizontal="center" vertical="center" wrapText="1"/>
    </xf>
    <xf numFmtId="164" fontId="6" fillId="0" borderId="22" xfId="1" applyNumberFormat="1" applyFont="1" applyBorder="1" applyAlignment="1">
      <alignment horizontal="center" vertical="center" wrapText="1"/>
    </xf>
    <xf numFmtId="164" fontId="6" fillId="0" borderId="25" xfId="1" applyNumberFormat="1" applyFont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" fontId="11" fillId="0" borderId="33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17" fontId="1" fillId="6" borderId="18" xfId="0" applyNumberFormat="1" applyFont="1" applyFill="1" applyBorder="1" applyAlignment="1">
      <alignment horizontal="center" vertical="center" wrapText="1"/>
    </xf>
    <xf numFmtId="10" fontId="2" fillId="3" borderId="32" xfId="0" applyNumberFormat="1" applyFont="1" applyFill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0" fontId="2" fillId="3" borderId="5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9" borderId="3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3" fontId="14" fillId="2" borderId="2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49" fontId="1" fillId="6" borderId="11" xfId="0" applyNumberFormat="1" applyFont="1" applyFill="1" applyBorder="1" applyAlignment="1">
      <alignment horizontal="center" vertical="center" wrapText="1"/>
    </xf>
    <xf numFmtId="49" fontId="1" fillId="6" borderId="13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164" fontId="6" fillId="0" borderId="31" xfId="1" applyNumberFormat="1" applyFont="1" applyBorder="1" applyAlignment="1">
      <alignment horizontal="center" vertical="center" wrapText="1"/>
    </xf>
    <xf numFmtId="164" fontId="6" fillId="0" borderId="24" xfId="1" applyNumberFormat="1" applyFont="1" applyBorder="1" applyAlignment="1">
      <alignment horizontal="center" vertical="center" wrapText="1"/>
    </xf>
    <xf numFmtId="164" fontId="6" fillId="0" borderId="29" xfId="1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11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9" fillId="12" borderId="35" xfId="0" applyFont="1" applyFill="1" applyBorder="1" applyAlignment="1">
      <alignment horizontal="center" vertical="center" wrapText="1"/>
    </xf>
    <xf numFmtId="166" fontId="19" fillId="13" borderId="35" xfId="0" applyNumberFormat="1" applyFont="1" applyFill="1" applyBorder="1" applyAlignment="1">
      <alignment horizontal="center" vertical="center"/>
    </xf>
    <xf numFmtId="0" fontId="19" fillId="12" borderId="35" xfId="0" applyFont="1" applyFill="1" applyBorder="1" applyAlignment="1">
      <alignment vertical="center"/>
    </xf>
    <xf numFmtId="167" fontId="19" fillId="12" borderId="35" xfId="0" applyNumberFormat="1" applyFont="1" applyFill="1" applyBorder="1" applyAlignment="1">
      <alignment horizontal="center" vertical="center"/>
    </xf>
    <xf numFmtId="10" fontId="19" fillId="13" borderId="35" xfId="0" applyNumberFormat="1" applyFont="1" applyFill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" fontId="21" fillId="0" borderId="35" xfId="0" applyNumberFormat="1" applyFont="1" applyBorder="1" applyAlignment="1">
      <alignment horizontal="center" vertical="center"/>
    </xf>
    <xf numFmtId="0" fontId="22" fillId="12" borderId="35" xfId="0" applyFont="1" applyFill="1" applyBorder="1" applyAlignment="1">
      <alignment vertical="center"/>
    </xf>
    <xf numFmtId="168" fontId="22" fillId="12" borderId="35" xfId="0" applyNumberFormat="1" applyFont="1" applyFill="1" applyBorder="1" applyAlignment="1">
      <alignment horizontal="center" vertical="center"/>
    </xf>
    <xf numFmtId="2" fontId="19" fillId="13" borderId="35" xfId="0" applyNumberFormat="1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168" fontId="19" fillId="12" borderId="35" xfId="0" applyNumberFormat="1" applyFont="1" applyFill="1" applyBorder="1" applyAlignment="1">
      <alignment horizontal="center" vertical="center"/>
    </xf>
    <xf numFmtId="2" fontId="19" fillId="13" borderId="35" xfId="2" applyNumberFormat="1" applyFont="1" applyFill="1" applyBorder="1" applyAlignment="1">
      <alignment horizontal="center" vertical="center"/>
    </xf>
    <xf numFmtId="2" fontId="21" fillId="0" borderId="35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right" vertical="center" wrapText="1"/>
    </xf>
    <xf numFmtId="0" fontId="23" fillId="0" borderId="35" xfId="0" applyFont="1" applyBorder="1" applyAlignment="1">
      <alignment horizontal="right" vertical="center"/>
    </xf>
    <xf numFmtId="0" fontId="22" fillId="12" borderId="35" xfId="0" applyFont="1" applyFill="1" applyBorder="1" applyAlignment="1">
      <alignment horizontal="left" vertical="center" wrapText="1"/>
    </xf>
    <xf numFmtId="0" fontId="23" fillId="0" borderId="37" xfId="0" applyFont="1" applyBorder="1" applyAlignment="1">
      <alignment horizontal="right" vertical="center"/>
    </xf>
    <xf numFmtId="168" fontId="22" fillId="12" borderId="37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2" fillId="14" borderId="35" xfId="0" applyFont="1" applyFill="1" applyBorder="1" applyAlignment="1">
      <alignment vertical="center"/>
    </xf>
    <xf numFmtId="49" fontId="22" fillId="14" borderId="35" xfId="0" applyNumberFormat="1" applyFont="1" applyFill="1" applyBorder="1" applyAlignment="1">
      <alignment horizontal="center" vertical="center"/>
    </xf>
    <xf numFmtId="167" fontId="19" fillId="0" borderId="35" xfId="0" applyNumberFormat="1" applyFont="1" applyBorder="1" applyAlignment="1">
      <alignment horizontal="center" vertical="center" wrapText="1"/>
    </xf>
    <xf numFmtId="0" fontId="22" fillId="12" borderId="38" xfId="0" applyFont="1" applyFill="1" applyBorder="1" applyAlignment="1">
      <alignment horizontal="left" vertical="center" wrapText="1"/>
    </xf>
    <xf numFmtId="49" fontId="22" fillId="14" borderId="38" xfId="0" applyNumberFormat="1" applyFont="1" applyFill="1" applyBorder="1" applyAlignment="1">
      <alignment horizontal="center" vertical="center"/>
    </xf>
    <xf numFmtId="10" fontId="19" fillId="13" borderId="38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right" vertical="center" wrapText="1"/>
    </xf>
    <xf numFmtId="0" fontId="19" fillId="12" borderId="35" xfId="0" applyFont="1" applyFill="1" applyBorder="1" applyAlignment="1">
      <alignment vertical="center" wrapText="1"/>
    </xf>
    <xf numFmtId="0" fontId="20" fillId="3" borderId="35" xfId="0" applyFont="1" applyFill="1" applyBorder="1" applyAlignment="1">
      <alignment horizontal="right" vertical="center" wrapText="1"/>
    </xf>
    <xf numFmtId="3" fontId="21" fillId="3" borderId="35" xfId="0" applyNumberFormat="1" applyFont="1" applyFill="1" applyBorder="1" applyAlignment="1">
      <alignment horizontal="center" vertical="center"/>
    </xf>
    <xf numFmtId="10" fontId="19" fillId="0" borderId="37" xfId="0" applyNumberFormat="1" applyFont="1" applyBorder="1" applyAlignment="1">
      <alignment horizontal="center" vertical="center" wrapText="1"/>
    </xf>
    <xf numFmtId="10" fontId="19" fillId="0" borderId="39" xfId="0" applyNumberFormat="1" applyFont="1" applyBorder="1" applyAlignment="1">
      <alignment horizontal="center" vertical="center" wrapText="1"/>
    </xf>
    <xf numFmtId="10" fontId="19" fillId="0" borderId="38" xfId="0" applyNumberFormat="1" applyFont="1" applyBorder="1" applyAlignment="1">
      <alignment horizontal="center" vertical="center" wrapText="1"/>
    </xf>
    <xf numFmtId="0" fontId="22" fillId="13" borderId="35" xfId="0" applyFont="1" applyFill="1" applyBorder="1" applyAlignment="1">
      <alignment horizontal="center" vertical="center"/>
    </xf>
    <xf numFmtId="10" fontId="19" fillId="13" borderId="35" xfId="0" applyNumberFormat="1" applyFont="1" applyFill="1" applyBorder="1" applyAlignment="1">
      <alignment horizontal="center" vertical="center" wrapText="1"/>
    </xf>
    <xf numFmtId="3" fontId="21" fillId="3" borderId="35" xfId="0" applyNumberFormat="1" applyFont="1" applyFill="1" applyBorder="1" applyAlignment="1">
      <alignment horizontal="center" vertical="center" wrapText="1"/>
    </xf>
    <xf numFmtId="0" fontId="22" fillId="15" borderId="35" xfId="0" applyFont="1" applyFill="1" applyBorder="1" applyAlignment="1">
      <alignment vertical="center"/>
    </xf>
    <xf numFmtId="49" fontId="22" fillId="15" borderId="35" xfId="0" applyNumberFormat="1" applyFont="1" applyFill="1" applyBorder="1" applyAlignment="1">
      <alignment horizontal="center" vertical="center" wrapText="1"/>
    </xf>
    <xf numFmtId="10" fontId="19" fillId="16" borderId="35" xfId="0" applyNumberFormat="1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49" fontId="22" fillId="15" borderId="35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left" vertical="center" wrapText="1"/>
    </xf>
  </cellXfs>
  <cellStyles count="3">
    <cellStyle name="Normal" xfId="0" builtinId="0"/>
    <cellStyle name="Normal_BPA OUTUBRO 2" xfId="1" xr:uid="{D2BA5551-68F3-4486-9CE8-BB05857EAC89}"/>
    <cellStyle name="Po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56B1E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2F0D9"/>
      <rgbColor rgb="00EDEDE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17375E"/>
      <rgbColor rgb="00339966"/>
      <rgbColor rgb="00111111"/>
      <rgbColor rgb="00202124"/>
      <rgbColor rgb="00993300"/>
      <rgbColor rgb="00993366"/>
      <rgbColor rgb="00404040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A75B5"/>
      <color rgb="FFAEAAAA"/>
      <color rgb="FF81D4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29105</xdr:colOff>
      <xdr:row>0</xdr:row>
      <xdr:rowOff>147108</xdr:rowOff>
    </xdr:from>
    <xdr:to>
      <xdr:col>1</xdr:col>
      <xdr:colOff>1317203</xdr:colOff>
      <xdr:row>0</xdr:row>
      <xdr:rowOff>762000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C79904-5CCE-4B35-9208-C1A835D00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8" y="147108"/>
          <a:ext cx="1288098" cy="614892"/>
        </a:xfrm>
        <a:prstGeom prst="rect">
          <a:avLst/>
        </a:prstGeom>
      </xdr:spPr>
    </xdr:pic>
    <xdr:clientData/>
  </xdr:twoCellAnchor>
  <xdr:twoCellAnchor editAs="oneCell">
    <xdr:from>
      <xdr:col>1</xdr:col>
      <xdr:colOff>2238375</xdr:colOff>
      <xdr:row>0</xdr:row>
      <xdr:rowOff>71438</xdr:rowOff>
    </xdr:from>
    <xdr:to>
      <xdr:col>3</xdr:col>
      <xdr:colOff>1023939</xdr:colOff>
      <xdr:row>0</xdr:row>
      <xdr:rowOff>889251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00F315E-CE76-0947-99CA-15E7A9CED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71438"/>
          <a:ext cx="4488657" cy="81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6134100</xdr:colOff>
      <xdr:row>0</xdr:row>
      <xdr:rowOff>114300</xdr:rowOff>
    </xdr:from>
    <xdr:to>
      <xdr:col>2</xdr:col>
      <xdr:colOff>553244</xdr:colOff>
      <xdr:row>1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E1139E-0208-4C27-8ABC-89781B52C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14300"/>
          <a:ext cx="4010819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44450</xdr:rowOff>
    </xdr:from>
    <xdr:to>
      <xdr:col>0</xdr:col>
      <xdr:colOff>1459548</xdr:colOff>
      <xdr:row>0</xdr:row>
      <xdr:rowOff>895350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388CF5-C47E-4807-B533-03296BD4F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4450"/>
          <a:ext cx="1323023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topLeftCell="A19" zoomScale="80" zoomScaleNormal="80" zoomScaleSheetLayoutView="80" workbookViewId="0">
      <selection activeCell="D65" sqref="D65"/>
    </sheetView>
  </sheetViews>
  <sheetFormatPr defaultColWidth="9" defaultRowHeight="14.5" x14ac:dyDescent="0.35"/>
  <cols>
    <col min="1" max="1" width="6.1796875" customWidth="1"/>
    <col min="2" max="2" width="63.54296875" customWidth="1"/>
    <col min="3" max="3" width="22" customWidth="1"/>
    <col min="4" max="5" width="24.1796875" customWidth="1"/>
    <col min="6" max="936" width="8.7265625" customWidth="1"/>
    <col min="937" max="940" width="9" customWidth="1"/>
    <col min="941" max="946" width="11.54296875" customWidth="1"/>
    <col min="947" max="1012" width="9" customWidth="1"/>
  </cols>
  <sheetData>
    <row r="1" spans="1:8" ht="72" customHeight="1" thickBot="1" x14ac:dyDescent="0.4">
      <c r="A1" s="19"/>
      <c r="B1" s="112"/>
      <c r="C1" s="112"/>
      <c r="D1" s="112"/>
      <c r="E1" s="112"/>
    </row>
    <row r="2" spans="1:8" ht="42.75" customHeight="1" thickBot="1" x14ac:dyDescent="0.4">
      <c r="A2" s="19"/>
      <c r="B2" s="117" t="s">
        <v>84</v>
      </c>
      <c r="C2" s="118"/>
      <c r="D2" s="119"/>
    </row>
    <row r="3" spans="1:8" ht="28.5" customHeight="1" x14ac:dyDescent="0.35">
      <c r="A3" s="19"/>
      <c r="B3" s="77" t="s">
        <v>0</v>
      </c>
      <c r="C3" s="78" t="s">
        <v>1</v>
      </c>
      <c r="D3" s="79">
        <v>45261</v>
      </c>
      <c r="H3" s="2"/>
    </row>
    <row r="4" spans="1:8" ht="18" customHeight="1" x14ac:dyDescent="0.35">
      <c r="A4" s="19"/>
      <c r="B4" s="37" t="s">
        <v>2</v>
      </c>
      <c r="C4" s="49">
        <v>901</v>
      </c>
      <c r="D4" s="12">
        <f>D18</f>
        <v>820</v>
      </c>
    </row>
    <row r="5" spans="1:8" ht="18" customHeight="1" x14ac:dyDescent="0.35">
      <c r="A5" s="19"/>
      <c r="B5" s="37" t="s">
        <v>3</v>
      </c>
      <c r="C5" s="49">
        <v>803</v>
      </c>
      <c r="D5" s="10">
        <f>D24</f>
        <v>691</v>
      </c>
    </row>
    <row r="6" spans="1:8" ht="18" customHeight="1" x14ac:dyDescent="0.35">
      <c r="A6" s="19"/>
      <c r="B6" s="37" t="s">
        <v>4</v>
      </c>
      <c r="C6" s="39">
        <v>16627</v>
      </c>
      <c r="D6" s="46">
        <f>D36</f>
        <v>13169</v>
      </c>
    </row>
    <row r="7" spans="1:8" ht="18" customHeight="1" x14ac:dyDescent="0.35">
      <c r="A7" s="19"/>
      <c r="B7" s="37" t="s">
        <v>6</v>
      </c>
      <c r="C7" s="50">
        <v>30000</v>
      </c>
      <c r="D7" s="46">
        <f>D39</f>
        <v>27498</v>
      </c>
    </row>
    <row r="8" spans="1:8" ht="18" customHeight="1" x14ac:dyDescent="0.35">
      <c r="A8" s="19"/>
      <c r="B8" s="37" t="s">
        <v>5</v>
      </c>
      <c r="C8" s="49">
        <v>60</v>
      </c>
      <c r="D8" s="12">
        <f>D42</f>
        <v>64</v>
      </c>
    </row>
    <row r="9" spans="1:8" ht="18" customHeight="1" x14ac:dyDescent="0.35">
      <c r="A9" s="19"/>
      <c r="B9" s="8" t="s">
        <v>70</v>
      </c>
      <c r="C9" s="49">
        <v>990</v>
      </c>
      <c r="D9" s="11">
        <f>D45+D46</f>
        <v>1229</v>
      </c>
    </row>
    <row r="10" spans="1:8" ht="18" customHeight="1" x14ac:dyDescent="0.35">
      <c r="A10" s="19"/>
      <c r="B10" s="37" t="s">
        <v>7</v>
      </c>
      <c r="C10" s="49">
        <v>263</v>
      </c>
      <c r="D10" s="11">
        <f>D47</f>
        <v>244</v>
      </c>
    </row>
    <row r="11" spans="1:8" ht="18" customHeight="1" x14ac:dyDescent="0.35">
      <c r="A11" s="19"/>
      <c r="B11" s="8" t="s">
        <v>96</v>
      </c>
      <c r="C11" s="51">
        <f>C65</f>
        <v>7651</v>
      </c>
      <c r="D11" s="11">
        <f>D65+E65</f>
        <v>37093</v>
      </c>
    </row>
    <row r="12" spans="1:8" ht="18" customHeight="1" x14ac:dyDescent="0.35">
      <c r="A12" s="19"/>
      <c r="B12" s="8" t="s">
        <v>75</v>
      </c>
      <c r="C12" s="51" t="s">
        <v>97</v>
      </c>
      <c r="D12" s="11">
        <f>D82</f>
        <v>18976</v>
      </c>
    </row>
    <row r="13" spans="1:8" ht="15" thickBot="1" x14ac:dyDescent="0.4"/>
    <row r="14" spans="1:8" ht="21" customHeight="1" thickBot="1" x14ac:dyDescent="0.4">
      <c r="A14" s="19"/>
      <c r="B14" s="24" t="s">
        <v>66</v>
      </c>
      <c r="C14" s="27" t="s">
        <v>1</v>
      </c>
      <c r="D14" s="26">
        <v>45261</v>
      </c>
    </row>
    <row r="15" spans="1:8" ht="21" customHeight="1" x14ac:dyDescent="0.35">
      <c r="A15" s="19"/>
      <c r="B15" s="4" t="s">
        <v>8</v>
      </c>
      <c r="C15" s="52">
        <v>803</v>
      </c>
      <c r="D15" s="92">
        <v>706</v>
      </c>
    </row>
    <row r="16" spans="1:8" ht="21" customHeight="1" x14ac:dyDescent="0.35">
      <c r="A16" s="19"/>
      <c r="B16" s="5" t="s">
        <v>9</v>
      </c>
      <c r="C16" s="53">
        <v>67</v>
      </c>
      <c r="D16" s="10">
        <v>85</v>
      </c>
    </row>
    <row r="17" spans="1:11" ht="21" customHeight="1" thickBot="1" x14ac:dyDescent="0.4">
      <c r="A17" s="19"/>
      <c r="B17" s="6" t="s">
        <v>10</v>
      </c>
      <c r="C17" s="54">
        <v>31</v>
      </c>
      <c r="D17" s="13">
        <v>29</v>
      </c>
    </row>
    <row r="18" spans="1:11" ht="21" customHeight="1" thickBot="1" x14ac:dyDescent="0.4">
      <c r="A18" s="19"/>
      <c r="B18" s="20" t="s">
        <v>11</v>
      </c>
      <c r="C18" s="55">
        <f>SUM(C15:C17)</f>
        <v>901</v>
      </c>
      <c r="D18" s="20">
        <f>SUM(D15:D17)</f>
        <v>820</v>
      </c>
    </row>
    <row r="19" spans="1:11" ht="15" thickBot="1" x14ac:dyDescent="0.4"/>
    <row r="20" spans="1:11" ht="21" customHeight="1" thickBot="1" x14ac:dyDescent="0.4">
      <c r="A20" s="19"/>
      <c r="B20" s="24" t="s">
        <v>67</v>
      </c>
      <c r="C20" s="27" t="s">
        <v>1</v>
      </c>
      <c r="D20" s="26">
        <v>45261</v>
      </c>
    </row>
    <row r="21" spans="1:11" ht="24" customHeight="1" x14ac:dyDescent="0.35">
      <c r="A21" s="19"/>
      <c r="B21" s="35" t="s">
        <v>89</v>
      </c>
      <c r="C21" s="56">
        <v>345</v>
      </c>
      <c r="D21" s="69"/>
    </row>
    <row r="22" spans="1:11" ht="33.75" customHeight="1" x14ac:dyDescent="0.35">
      <c r="A22" s="19"/>
      <c r="B22" s="35" t="s">
        <v>90</v>
      </c>
      <c r="C22" s="56">
        <v>369</v>
      </c>
      <c r="D22" s="47"/>
    </row>
    <row r="23" spans="1:11" ht="30.75" customHeight="1" thickBot="1" x14ac:dyDescent="0.4">
      <c r="A23" s="19"/>
      <c r="B23" s="35" t="s">
        <v>91</v>
      </c>
      <c r="C23" s="56">
        <v>89</v>
      </c>
      <c r="D23" s="70"/>
    </row>
    <row r="24" spans="1:11" ht="25.5" customHeight="1" thickBot="1" x14ac:dyDescent="0.4">
      <c r="A24" s="19"/>
      <c r="B24" s="20" t="s">
        <v>98</v>
      </c>
      <c r="C24" s="57">
        <f>SUM(C21:C23)</f>
        <v>803</v>
      </c>
      <c r="D24" s="93">
        <v>691</v>
      </c>
    </row>
    <row r="25" spans="1:11" ht="15" thickBot="1" x14ac:dyDescent="0.4"/>
    <row r="26" spans="1:11" ht="21" customHeight="1" thickBot="1" x14ac:dyDescent="0.4">
      <c r="A26" s="19"/>
      <c r="B26" s="24" t="s">
        <v>68</v>
      </c>
      <c r="C26" s="27" t="s">
        <v>1</v>
      </c>
      <c r="D26" s="26">
        <v>45261</v>
      </c>
    </row>
    <row r="27" spans="1:11" ht="21" customHeight="1" x14ac:dyDescent="0.35">
      <c r="A27" s="19"/>
      <c r="B27" s="3" t="s">
        <v>12</v>
      </c>
      <c r="C27" s="58">
        <v>11535</v>
      </c>
      <c r="D27" s="14">
        <v>8667</v>
      </c>
    </row>
    <row r="28" spans="1:11" ht="21" customHeight="1" x14ac:dyDescent="0.35">
      <c r="A28" s="19"/>
      <c r="B28" s="8" t="s">
        <v>72</v>
      </c>
      <c r="C28" s="39">
        <v>4732</v>
      </c>
      <c r="D28" s="11">
        <v>4239</v>
      </c>
    </row>
    <row r="29" spans="1:11" ht="21" customHeight="1" x14ac:dyDescent="0.35">
      <c r="A29" s="19"/>
      <c r="B29" s="8" t="s">
        <v>65</v>
      </c>
      <c r="C29" s="39">
        <v>20</v>
      </c>
      <c r="D29" s="11">
        <v>21</v>
      </c>
    </row>
    <row r="30" spans="1:11" ht="21" customHeight="1" x14ac:dyDescent="0.35">
      <c r="A30" s="19"/>
      <c r="B30" s="37" t="s">
        <v>13</v>
      </c>
      <c r="C30" s="39">
        <v>60</v>
      </c>
      <c r="D30" s="12">
        <v>19</v>
      </c>
    </row>
    <row r="31" spans="1:11" ht="21" customHeight="1" x14ac:dyDescent="0.35">
      <c r="A31" s="19"/>
      <c r="B31" s="37" t="s">
        <v>14</v>
      </c>
      <c r="C31" s="39">
        <v>120</v>
      </c>
      <c r="D31" s="12">
        <v>58</v>
      </c>
      <c r="F31" s="33"/>
      <c r="K31" s="1"/>
    </row>
    <row r="32" spans="1:11" ht="21" customHeight="1" x14ac:dyDescent="0.35">
      <c r="A32" s="19"/>
      <c r="B32" s="34" t="s">
        <v>85</v>
      </c>
      <c r="C32" s="40">
        <v>40</v>
      </c>
      <c r="D32" s="16">
        <v>34</v>
      </c>
      <c r="K32" s="1"/>
    </row>
    <row r="33" spans="1:11" ht="21" customHeight="1" x14ac:dyDescent="0.35">
      <c r="A33" s="19"/>
      <c r="B33" s="34" t="s">
        <v>86</v>
      </c>
      <c r="C33" s="40">
        <v>80</v>
      </c>
      <c r="D33" s="95">
        <v>103</v>
      </c>
      <c r="K33" s="1"/>
    </row>
    <row r="34" spans="1:11" ht="21" customHeight="1" x14ac:dyDescent="0.35">
      <c r="A34" s="19"/>
      <c r="B34" s="34" t="s">
        <v>87</v>
      </c>
      <c r="C34" s="40">
        <v>10</v>
      </c>
      <c r="D34" s="95">
        <v>10</v>
      </c>
      <c r="K34" s="1"/>
    </row>
    <row r="35" spans="1:11" ht="21" customHeight="1" thickBot="1" x14ac:dyDescent="0.4">
      <c r="A35" s="19"/>
      <c r="B35" s="15" t="s">
        <v>88</v>
      </c>
      <c r="C35" s="40">
        <v>30</v>
      </c>
      <c r="D35" s="95">
        <v>18</v>
      </c>
      <c r="K35" s="1"/>
    </row>
    <row r="36" spans="1:11" ht="21" customHeight="1" thickBot="1" x14ac:dyDescent="0.4">
      <c r="A36" s="19"/>
      <c r="B36" s="38" t="s">
        <v>11</v>
      </c>
      <c r="C36" s="59">
        <f>SUM(C27:C35)</f>
        <v>16627</v>
      </c>
      <c r="D36" s="22">
        <f>SUM(D27:D35)</f>
        <v>13169</v>
      </c>
    </row>
    <row r="37" spans="1:11" ht="15" thickBot="1" x14ac:dyDescent="0.4"/>
    <row r="38" spans="1:11" ht="21" customHeight="1" thickBot="1" x14ac:dyDescent="0.4">
      <c r="A38" s="19"/>
      <c r="B38" s="24" t="s">
        <v>15</v>
      </c>
      <c r="C38" s="27" t="s">
        <v>1</v>
      </c>
      <c r="D38" s="26">
        <v>45261</v>
      </c>
    </row>
    <row r="39" spans="1:11" ht="21" customHeight="1" thickBot="1" x14ac:dyDescent="0.4">
      <c r="A39" s="19"/>
      <c r="B39" s="7" t="s">
        <v>16</v>
      </c>
      <c r="C39" s="60">
        <v>30000</v>
      </c>
      <c r="D39" s="94">
        <v>27498</v>
      </c>
    </row>
    <row r="40" spans="1:11" ht="15" thickBot="1" x14ac:dyDescent="0.4"/>
    <row r="41" spans="1:11" ht="21" customHeight="1" thickBot="1" x14ac:dyDescent="0.4">
      <c r="A41" s="19"/>
      <c r="B41" s="24" t="s">
        <v>17</v>
      </c>
      <c r="C41" s="27" t="s">
        <v>1</v>
      </c>
      <c r="D41" s="26">
        <v>45261</v>
      </c>
    </row>
    <row r="42" spans="1:11" ht="21" customHeight="1" thickBot="1" x14ac:dyDescent="0.4">
      <c r="A42" s="19"/>
      <c r="B42" s="7" t="s">
        <v>5</v>
      </c>
      <c r="C42" s="61">
        <v>60</v>
      </c>
      <c r="D42" s="71">
        <v>64</v>
      </c>
    </row>
    <row r="43" spans="1:11" ht="15" thickBot="1" x14ac:dyDescent="0.4"/>
    <row r="44" spans="1:11" ht="21" customHeight="1" thickBot="1" x14ac:dyDescent="0.4">
      <c r="A44" s="19"/>
      <c r="B44" s="24" t="s">
        <v>69</v>
      </c>
      <c r="C44" s="27" t="s">
        <v>1</v>
      </c>
      <c r="D44" s="26">
        <v>45261</v>
      </c>
    </row>
    <row r="45" spans="1:11" ht="18" customHeight="1" x14ac:dyDescent="0.35">
      <c r="A45" s="19"/>
      <c r="B45" s="9" t="s">
        <v>58</v>
      </c>
      <c r="C45" s="125">
        <v>990</v>
      </c>
      <c r="D45" s="84">
        <v>1170</v>
      </c>
    </row>
    <row r="46" spans="1:11" ht="18" customHeight="1" x14ac:dyDescent="0.35">
      <c r="A46" s="19"/>
      <c r="B46" s="8" t="s">
        <v>57</v>
      </c>
      <c r="C46" s="126"/>
      <c r="D46" s="73">
        <v>59</v>
      </c>
    </row>
    <row r="47" spans="1:11" ht="18" customHeight="1" thickBot="1" x14ac:dyDescent="0.4">
      <c r="A47" s="19"/>
      <c r="B47" s="36" t="s">
        <v>18</v>
      </c>
      <c r="C47" s="62">
        <v>263</v>
      </c>
      <c r="D47" s="83">
        <v>244</v>
      </c>
    </row>
    <row r="48" spans="1:11" ht="21" customHeight="1" thickBot="1" x14ac:dyDescent="0.4">
      <c r="A48" s="19"/>
      <c r="B48" s="38" t="s">
        <v>11</v>
      </c>
      <c r="C48" s="59">
        <f>SUM(C45:C47)</f>
        <v>1253</v>
      </c>
      <c r="D48" s="22">
        <f>SUM(D45:D47)</f>
        <v>1473</v>
      </c>
    </row>
    <row r="49" spans="1:7" ht="15" thickBot="1" x14ac:dyDescent="0.4"/>
    <row r="50" spans="1:7" ht="21" customHeight="1" thickBot="1" x14ac:dyDescent="0.4">
      <c r="A50" s="19"/>
      <c r="B50" s="127" t="s">
        <v>92</v>
      </c>
      <c r="C50" s="129" t="s">
        <v>1</v>
      </c>
      <c r="D50" s="115" t="s">
        <v>99</v>
      </c>
      <c r="E50" s="116"/>
    </row>
    <row r="51" spans="1:7" ht="31.5" thickBot="1" x14ac:dyDescent="0.4">
      <c r="A51" s="19"/>
      <c r="B51" s="128"/>
      <c r="C51" s="130"/>
      <c r="D51" s="26" t="s">
        <v>93</v>
      </c>
      <c r="E51" s="44" t="s">
        <v>94</v>
      </c>
    </row>
    <row r="52" spans="1:7" ht="21" customHeight="1" x14ac:dyDescent="0.45">
      <c r="A52" s="19"/>
      <c r="B52" s="41" t="s">
        <v>59</v>
      </c>
      <c r="C52" s="63">
        <v>100</v>
      </c>
      <c r="D52" s="85">
        <v>15</v>
      </c>
      <c r="E52" s="85">
        <v>60</v>
      </c>
      <c r="F52" s="42"/>
      <c r="G52" s="43"/>
    </row>
    <row r="53" spans="1:7" ht="21" customHeight="1" x14ac:dyDescent="0.45">
      <c r="A53" s="19"/>
      <c r="B53" s="17" t="s">
        <v>60</v>
      </c>
      <c r="C53" s="64">
        <v>150</v>
      </c>
      <c r="D53" s="86">
        <v>32</v>
      </c>
      <c r="E53" s="86">
        <v>168</v>
      </c>
      <c r="F53" s="42"/>
      <c r="G53" s="43"/>
    </row>
    <row r="54" spans="1:7" ht="21" customHeight="1" x14ac:dyDescent="0.45">
      <c r="A54" s="19"/>
      <c r="B54" s="17" t="s">
        <v>61</v>
      </c>
      <c r="C54" s="64">
        <v>200</v>
      </c>
      <c r="D54" s="86">
        <v>57</v>
      </c>
      <c r="E54" s="86">
        <v>163</v>
      </c>
      <c r="F54" s="42"/>
      <c r="G54" s="43"/>
    </row>
    <row r="55" spans="1:7" ht="21" customHeight="1" x14ac:dyDescent="0.45">
      <c r="A55" s="19"/>
      <c r="B55" s="17" t="s">
        <v>19</v>
      </c>
      <c r="C55" s="64">
        <v>10</v>
      </c>
      <c r="D55" s="86">
        <v>64</v>
      </c>
      <c r="E55" s="86">
        <v>912</v>
      </c>
      <c r="F55" s="42"/>
      <c r="G55" s="43"/>
    </row>
    <row r="56" spans="1:7" ht="21" customHeight="1" x14ac:dyDescent="0.45">
      <c r="A56" s="19"/>
      <c r="B56" s="17" t="s">
        <v>20</v>
      </c>
      <c r="C56" s="64">
        <v>60</v>
      </c>
      <c r="D56" s="87">
        <v>41</v>
      </c>
      <c r="E56" s="87">
        <v>47</v>
      </c>
      <c r="F56" s="42"/>
      <c r="G56" s="43"/>
    </row>
    <row r="57" spans="1:7" ht="21" customHeight="1" x14ac:dyDescent="0.45">
      <c r="A57" s="19"/>
      <c r="B57" s="17" t="s">
        <v>21</v>
      </c>
      <c r="C57" s="64">
        <v>200</v>
      </c>
      <c r="D57" s="88">
        <v>56</v>
      </c>
      <c r="E57" s="88">
        <v>184</v>
      </c>
      <c r="F57" s="42"/>
      <c r="G57" s="43"/>
    </row>
    <row r="58" spans="1:7" ht="21" customHeight="1" x14ac:dyDescent="0.45">
      <c r="A58" s="19"/>
      <c r="B58" s="17" t="s">
        <v>22</v>
      </c>
      <c r="C58" s="64">
        <v>100</v>
      </c>
      <c r="D58" s="89">
        <v>48</v>
      </c>
      <c r="E58" s="89">
        <v>156</v>
      </c>
      <c r="F58" s="42"/>
      <c r="G58" s="43"/>
    </row>
    <row r="59" spans="1:7" ht="21" customHeight="1" x14ac:dyDescent="0.45">
      <c r="A59" s="19"/>
      <c r="B59" s="17" t="s">
        <v>62</v>
      </c>
      <c r="C59" s="64">
        <v>5000</v>
      </c>
      <c r="D59" s="88">
        <v>6600</v>
      </c>
      <c r="E59" s="88">
        <v>22110</v>
      </c>
      <c r="F59" s="42"/>
      <c r="G59" s="43"/>
    </row>
    <row r="60" spans="1:7" ht="21" customHeight="1" x14ac:dyDescent="0.45">
      <c r="A60" s="19"/>
      <c r="B60" s="17" t="s">
        <v>63</v>
      </c>
      <c r="C60" s="64">
        <v>431</v>
      </c>
      <c r="D60" s="88">
        <v>140</v>
      </c>
      <c r="E60" s="88">
        <v>300</v>
      </c>
      <c r="F60" s="42"/>
      <c r="G60" s="43"/>
    </row>
    <row r="61" spans="1:7" ht="21" customHeight="1" x14ac:dyDescent="0.45">
      <c r="A61" s="19"/>
      <c r="B61" s="17" t="s">
        <v>23</v>
      </c>
      <c r="C61" s="64">
        <v>150</v>
      </c>
      <c r="D61" s="88">
        <v>20</v>
      </c>
      <c r="E61" s="88">
        <v>3976</v>
      </c>
      <c r="F61" s="42"/>
      <c r="G61" s="43"/>
    </row>
    <row r="62" spans="1:7" ht="21" customHeight="1" x14ac:dyDescent="0.45">
      <c r="A62" s="19"/>
      <c r="B62" s="17" t="s">
        <v>24</v>
      </c>
      <c r="C62" s="64">
        <v>800</v>
      </c>
      <c r="D62" s="88">
        <v>185</v>
      </c>
      <c r="E62" s="88">
        <v>851</v>
      </c>
      <c r="F62" s="42"/>
      <c r="G62" s="43"/>
    </row>
    <row r="63" spans="1:7" ht="21" customHeight="1" x14ac:dyDescent="0.45">
      <c r="A63" s="19"/>
      <c r="B63" s="17" t="s">
        <v>25</v>
      </c>
      <c r="C63" s="64">
        <v>350</v>
      </c>
      <c r="D63" s="88">
        <v>529</v>
      </c>
      <c r="E63" s="88">
        <v>298</v>
      </c>
      <c r="F63" s="42"/>
      <c r="G63" s="43"/>
    </row>
    <row r="64" spans="1:7" ht="21" customHeight="1" thickBot="1" x14ac:dyDescent="0.5">
      <c r="A64" s="19"/>
      <c r="B64" s="18" t="s">
        <v>64</v>
      </c>
      <c r="C64" s="65">
        <v>100</v>
      </c>
      <c r="D64" s="88">
        <v>8</v>
      </c>
      <c r="E64" s="88">
        <v>73</v>
      </c>
      <c r="F64" s="42"/>
      <c r="G64" s="43"/>
    </row>
    <row r="65" spans="1:7" ht="21" customHeight="1" thickBot="1" x14ac:dyDescent="0.5">
      <c r="A65" s="19"/>
      <c r="B65" s="38" t="s">
        <v>11</v>
      </c>
      <c r="C65" s="66">
        <f>SUM(C52:C64)</f>
        <v>7651</v>
      </c>
      <c r="D65" s="68">
        <f>SUM(D52:D64)</f>
        <v>7795</v>
      </c>
      <c r="E65" s="45">
        <f>SUM(E52:E64)</f>
        <v>29298</v>
      </c>
      <c r="F65" s="42"/>
      <c r="G65" s="43"/>
    </row>
    <row r="66" spans="1:7" ht="15" thickBot="1" x14ac:dyDescent="0.4"/>
    <row r="67" spans="1:7" ht="21" customHeight="1" thickBot="1" x14ac:dyDescent="0.4">
      <c r="A67" s="19"/>
      <c r="B67" s="24" t="s">
        <v>73</v>
      </c>
      <c r="C67" s="27" t="s">
        <v>1</v>
      </c>
      <c r="D67" s="25" t="s">
        <v>99</v>
      </c>
    </row>
    <row r="68" spans="1:7" ht="21" customHeight="1" x14ac:dyDescent="0.35">
      <c r="A68" s="19"/>
      <c r="B68" s="17" t="s">
        <v>59</v>
      </c>
      <c r="C68" s="120" t="s">
        <v>97</v>
      </c>
      <c r="D68" s="74">
        <v>18</v>
      </c>
    </row>
    <row r="69" spans="1:7" ht="21" customHeight="1" x14ac:dyDescent="0.35">
      <c r="A69" s="19"/>
      <c r="B69" s="17" t="s">
        <v>60</v>
      </c>
      <c r="C69" s="121"/>
      <c r="D69" s="48">
        <v>144</v>
      </c>
    </row>
    <row r="70" spans="1:7" ht="21" customHeight="1" x14ac:dyDescent="0.35">
      <c r="A70" s="19"/>
      <c r="B70" s="17" t="s">
        <v>61</v>
      </c>
      <c r="C70" s="121"/>
      <c r="D70" s="96">
        <v>150</v>
      </c>
    </row>
    <row r="71" spans="1:7" ht="21" customHeight="1" x14ac:dyDescent="0.35">
      <c r="A71" s="19"/>
      <c r="B71" s="17" t="s">
        <v>19</v>
      </c>
      <c r="C71" s="121"/>
      <c r="D71" s="48">
        <v>366</v>
      </c>
    </row>
    <row r="72" spans="1:7" ht="21" customHeight="1" x14ac:dyDescent="0.35">
      <c r="A72" s="19"/>
      <c r="B72" s="17" t="s">
        <v>20</v>
      </c>
      <c r="C72" s="121"/>
      <c r="D72" s="48">
        <v>36</v>
      </c>
    </row>
    <row r="73" spans="1:7" ht="21" customHeight="1" x14ac:dyDescent="0.35">
      <c r="A73" s="19"/>
      <c r="B73" s="17" t="s">
        <v>21</v>
      </c>
      <c r="C73" s="121"/>
      <c r="D73" s="48">
        <v>149</v>
      </c>
    </row>
    <row r="74" spans="1:7" ht="21" customHeight="1" x14ac:dyDescent="0.35">
      <c r="A74" s="19"/>
      <c r="B74" s="17" t="s">
        <v>22</v>
      </c>
      <c r="C74" s="121"/>
      <c r="D74" s="48">
        <v>100</v>
      </c>
    </row>
    <row r="75" spans="1:7" ht="21" customHeight="1" x14ac:dyDescent="0.35">
      <c r="A75" s="19"/>
      <c r="B75" s="17" t="s">
        <v>62</v>
      </c>
      <c r="C75" s="121"/>
      <c r="D75" s="48">
        <v>14224</v>
      </c>
    </row>
    <row r="76" spans="1:7" ht="21" customHeight="1" x14ac:dyDescent="0.35">
      <c r="A76" s="19"/>
      <c r="B76" s="17" t="s">
        <v>63</v>
      </c>
      <c r="C76" s="121"/>
      <c r="D76" s="48">
        <v>66</v>
      </c>
    </row>
    <row r="77" spans="1:7" ht="21" hidden="1" customHeight="1" x14ac:dyDescent="0.35">
      <c r="A77" s="19"/>
      <c r="B77" s="17" t="s">
        <v>95</v>
      </c>
      <c r="C77" s="121"/>
      <c r="D77" s="48">
        <v>0</v>
      </c>
    </row>
    <row r="78" spans="1:7" ht="21" customHeight="1" x14ac:dyDescent="0.35">
      <c r="A78" s="19"/>
      <c r="B78" s="17" t="s">
        <v>23</v>
      </c>
      <c r="C78" s="121"/>
      <c r="D78" s="48">
        <v>2345</v>
      </c>
    </row>
    <row r="79" spans="1:7" ht="21" customHeight="1" x14ac:dyDescent="0.35">
      <c r="A79" s="19"/>
      <c r="B79" s="17" t="s">
        <v>24</v>
      </c>
      <c r="C79" s="121"/>
      <c r="D79" s="48">
        <v>742</v>
      </c>
    </row>
    <row r="80" spans="1:7" ht="21" customHeight="1" x14ac:dyDescent="0.35">
      <c r="A80" s="19"/>
      <c r="B80" s="17" t="s">
        <v>25</v>
      </c>
      <c r="C80" s="121"/>
      <c r="D80" s="96">
        <v>596</v>
      </c>
    </row>
    <row r="81" spans="1:4" ht="21" customHeight="1" thickBot="1" x14ac:dyDescent="0.4">
      <c r="A81" s="19"/>
      <c r="B81" s="18" t="s">
        <v>64</v>
      </c>
      <c r="C81" s="122"/>
      <c r="D81" s="75">
        <v>40</v>
      </c>
    </row>
    <row r="82" spans="1:4" ht="21" customHeight="1" thickBot="1" x14ac:dyDescent="0.4">
      <c r="A82" s="19"/>
      <c r="B82" s="113" t="s">
        <v>74</v>
      </c>
      <c r="C82" s="114"/>
      <c r="D82" s="21">
        <f>SUM(D68:D81)</f>
        <v>18976</v>
      </c>
    </row>
    <row r="83" spans="1:4" ht="21" customHeight="1" thickBot="1" x14ac:dyDescent="0.4">
      <c r="A83" s="19"/>
      <c r="B83" s="123" t="s">
        <v>55</v>
      </c>
      <c r="C83" s="124"/>
      <c r="D83" s="76">
        <v>2363</v>
      </c>
    </row>
    <row r="84" spans="1:4" ht="21" customHeight="1" thickBot="1" x14ac:dyDescent="0.4">
      <c r="A84" s="19"/>
      <c r="B84" s="113" t="s">
        <v>11</v>
      </c>
      <c r="C84" s="114"/>
      <c r="D84" s="21">
        <f>SUM(D82+D83)</f>
        <v>21339</v>
      </c>
    </row>
    <row r="85" spans="1:4" ht="15" thickBot="1" x14ac:dyDescent="0.4">
      <c r="B85" t="s">
        <v>76</v>
      </c>
    </row>
    <row r="86" spans="1:4" ht="30.75" customHeight="1" thickBot="1" x14ac:dyDescent="0.4">
      <c r="A86" s="19"/>
      <c r="B86" s="90" t="s">
        <v>101</v>
      </c>
      <c r="C86" s="91" t="s">
        <v>102</v>
      </c>
      <c r="D86" s="91">
        <f>3068+1048+908+6456+159+4</f>
        <v>11643</v>
      </c>
    </row>
    <row r="87" spans="1:4" ht="15" thickBot="1" x14ac:dyDescent="0.4"/>
    <row r="88" spans="1:4" ht="25.5" customHeight="1" thickBot="1" x14ac:dyDescent="0.4">
      <c r="A88" s="19"/>
      <c r="B88" s="27" t="s">
        <v>56</v>
      </c>
      <c r="C88" s="27" t="s">
        <v>1</v>
      </c>
      <c r="D88" s="26">
        <v>45261</v>
      </c>
    </row>
    <row r="89" spans="1:4" ht="21" customHeight="1" x14ac:dyDescent="0.35">
      <c r="A89" s="19"/>
      <c r="B89" s="29" t="s">
        <v>78</v>
      </c>
      <c r="C89" s="105">
        <v>11535</v>
      </c>
      <c r="D89" s="32">
        <v>548</v>
      </c>
    </row>
    <row r="90" spans="1:4" ht="21" customHeight="1" x14ac:dyDescent="0.35">
      <c r="A90" s="19"/>
      <c r="B90" s="8" t="s">
        <v>26</v>
      </c>
      <c r="C90" s="106"/>
      <c r="D90" s="32">
        <v>221</v>
      </c>
    </row>
    <row r="91" spans="1:4" ht="21" customHeight="1" x14ac:dyDescent="0.35">
      <c r="A91" s="19"/>
      <c r="B91" s="30" t="s">
        <v>27</v>
      </c>
      <c r="C91" s="106"/>
      <c r="D91" s="32">
        <v>690</v>
      </c>
    </row>
    <row r="92" spans="1:4" ht="21" customHeight="1" x14ac:dyDescent="0.35">
      <c r="A92" s="19"/>
      <c r="B92" s="8" t="s">
        <v>28</v>
      </c>
      <c r="C92" s="106"/>
      <c r="D92" s="32">
        <v>589</v>
      </c>
    </row>
    <row r="93" spans="1:4" ht="21" customHeight="1" x14ac:dyDescent="0.35">
      <c r="A93" s="19"/>
      <c r="B93" s="8" t="s">
        <v>29</v>
      </c>
      <c r="C93" s="106"/>
      <c r="D93" s="32">
        <v>32</v>
      </c>
    </row>
    <row r="94" spans="1:4" ht="21" customHeight="1" x14ac:dyDescent="0.35">
      <c r="A94" s="19"/>
      <c r="B94" s="8" t="s">
        <v>30</v>
      </c>
      <c r="C94" s="106"/>
      <c r="D94" s="32">
        <v>32</v>
      </c>
    </row>
    <row r="95" spans="1:4" ht="21" customHeight="1" x14ac:dyDescent="0.35">
      <c r="A95" s="19"/>
      <c r="B95" s="8" t="s">
        <v>31</v>
      </c>
      <c r="C95" s="106"/>
      <c r="D95" s="32">
        <v>391</v>
      </c>
    </row>
    <row r="96" spans="1:4" ht="21" customHeight="1" x14ac:dyDescent="0.35">
      <c r="A96" s="19"/>
      <c r="B96" s="8" t="s">
        <v>79</v>
      </c>
      <c r="C96" s="106"/>
      <c r="D96" s="32">
        <v>146</v>
      </c>
    </row>
    <row r="97" spans="1:4" ht="21" customHeight="1" x14ac:dyDescent="0.35">
      <c r="A97" s="19"/>
      <c r="B97" s="8" t="s">
        <v>32</v>
      </c>
      <c r="C97" s="106"/>
      <c r="D97" s="32">
        <v>55</v>
      </c>
    </row>
    <row r="98" spans="1:4" ht="21" customHeight="1" x14ac:dyDescent="0.35">
      <c r="A98" s="19"/>
      <c r="B98" s="8" t="s">
        <v>33</v>
      </c>
      <c r="C98" s="106"/>
      <c r="D98" s="32">
        <v>906</v>
      </c>
    </row>
    <row r="99" spans="1:4" ht="21" customHeight="1" x14ac:dyDescent="0.35">
      <c r="A99" s="19"/>
      <c r="B99" s="8" t="s">
        <v>34</v>
      </c>
      <c r="C99" s="106"/>
      <c r="D99" s="32">
        <v>61</v>
      </c>
    </row>
    <row r="100" spans="1:4" ht="21" customHeight="1" x14ac:dyDescent="0.35">
      <c r="A100" s="19"/>
      <c r="B100" s="8" t="s">
        <v>80</v>
      </c>
      <c r="C100" s="106"/>
      <c r="D100" s="32">
        <v>55</v>
      </c>
    </row>
    <row r="101" spans="1:4" ht="21" customHeight="1" x14ac:dyDescent="0.35">
      <c r="A101" s="19"/>
      <c r="B101" s="8" t="s">
        <v>35</v>
      </c>
      <c r="C101" s="106"/>
      <c r="D101" s="32">
        <v>34</v>
      </c>
    </row>
    <row r="102" spans="1:4" ht="21" customHeight="1" x14ac:dyDescent="0.35">
      <c r="A102" s="19"/>
      <c r="B102" s="8" t="s">
        <v>81</v>
      </c>
      <c r="C102" s="106"/>
      <c r="D102" s="32">
        <v>375</v>
      </c>
    </row>
    <row r="103" spans="1:4" ht="21" customHeight="1" x14ac:dyDescent="0.35">
      <c r="A103" s="19"/>
      <c r="B103" s="8" t="s">
        <v>36</v>
      </c>
      <c r="C103" s="106"/>
      <c r="D103" s="32">
        <v>44</v>
      </c>
    </row>
    <row r="104" spans="1:4" ht="21" customHeight="1" x14ac:dyDescent="0.35">
      <c r="A104" s="19"/>
      <c r="B104" s="8" t="s">
        <v>83</v>
      </c>
      <c r="C104" s="106"/>
      <c r="D104" s="32">
        <v>8</v>
      </c>
    </row>
    <row r="105" spans="1:4" ht="21" customHeight="1" x14ac:dyDescent="0.35">
      <c r="A105" s="19"/>
      <c r="B105" s="8" t="s">
        <v>37</v>
      </c>
      <c r="C105" s="106"/>
      <c r="D105" s="32">
        <v>73</v>
      </c>
    </row>
    <row r="106" spans="1:4" ht="21" customHeight="1" x14ac:dyDescent="0.35">
      <c r="A106" s="19"/>
      <c r="B106" s="8" t="s">
        <v>53</v>
      </c>
      <c r="C106" s="106"/>
      <c r="D106" s="32">
        <v>2891</v>
      </c>
    </row>
    <row r="107" spans="1:4" ht="21" customHeight="1" x14ac:dyDescent="0.35">
      <c r="A107" s="19"/>
      <c r="B107" s="8" t="s">
        <v>38</v>
      </c>
      <c r="C107" s="106"/>
      <c r="D107" s="32">
        <v>1180</v>
      </c>
    </row>
    <row r="108" spans="1:4" ht="21" customHeight="1" x14ac:dyDescent="0.35">
      <c r="A108" s="19"/>
      <c r="B108" s="8" t="s">
        <v>82</v>
      </c>
      <c r="C108" s="107"/>
      <c r="D108" s="32">
        <v>235</v>
      </c>
    </row>
    <row r="109" spans="1:4" ht="21" customHeight="1" thickBot="1" x14ac:dyDescent="0.4">
      <c r="A109" s="19"/>
      <c r="B109" s="15" t="s">
        <v>39</v>
      </c>
      <c r="C109" s="28"/>
      <c r="D109" s="32">
        <v>101</v>
      </c>
    </row>
    <row r="110" spans="1:4" ht="21" customHeight="1" thickBot="1" x14ac:dyDescent="0.4">
      <c r="A110" s="19"/>
      <c r="B110" s="103" t="s">
        <v>11</v>
      </c>
      <c r="C110" s="104"/>
      <c r="D110" s="21">
        <f>SUM(D89:D109)</f>
        <v>8667</v>
      </c>
    </row>
    <row r="111" spans="1:4" ht="15" thickBot="1" x14ac:dyDescent="0.4"/>
    <row r="112" spans="1:4" ht="21" customHeight="1" thickBot="1" x14ac:dyDescent="0.4">
      <c r="A112" s="19"/>
      <c r="B112" s="24" t="s">
        <v>77</v>
      </c>
      <c r="C112" s="67" t="s">
        <v>1</v>
      </c>
      <c r="D112" s="26">
        <v>45261</v>
      </c>
    </row>
    <row r="113" spans="1:5" ht="21" customHeight="1" x14ac:dyDescent="0.35">
      <c r="A113" s="19"/>
      <c r="B113" s="9" t="s">
        <v>49</v>
      </c>
      <c r="C113" s="105">
        <v>4732</v>
      </c>
      <c r="D113" s="31">
        <v>0</v>
      </c>
    </row>
    <row r="114" spans="1:5" ht="21" customHeight="1" x14ac:dyDescent="0.35">
      <c r="A114" s="19"/>
      <c r="B114" s="8" t="s">
        <v>54</v>
      </c>
      <c r="C114" s="110"/>
      <c r="D114" s="31">
        <v>114</v>
      </c>
    </row>
    <row r="115" spans="1:5" ht="21" customHeight="1" x14ac:dyDescent="0.35">
      <c r="A115" s="19"/>
      <c r="B115" s="8" t="s">
        <v>40</v>
      </c>
      <c r="C115" s="110"/>
      <c r="D115" s="31">
        <v>710</v>
      </c>
    </row>
    <row r="116" spans="1:5" ht="21" customHeight="1" x14ac:dyDescent="0.35">
      <c r="A116" s="19"/>
      <c r="B116" s="8" t="s">
        <v>47</v>
      </c>
      <c r="C116" s="110"/>
      <c r="D116" s="31">
        <v>980</v>
      </c>
    </row>
    <row r="117" spans="1:5" ht="21" customHeight="1" x14ac:dyDescent="0.35">
      <c r="A117" s="19"/>
      <c r="B117" s="8" t="s">
        <v>50</v>
      </c>
      <c r="C117" s="110"/>
      <c r="D117" s="31">
        <v>631</v>
      </c>
    </row>
    <row r="118" spans="1:5" ht="21" customHeight="1" x14ac:dyDescent="0.35">
      <c r="A118" s="19"/>
      <c r="B118" s="8" t="s">
        <v>51</v>
      </c>
      <c r="C118" s="110"/>
      <c r="D118" s="31">
        <v>6</v>
      </c>
    </row>
    <row r="119" spans="1:5" ht="21" customHeight="1" x14ac:dyDescent="0.35">
      <c r="A119" s="19"/>
      <c r="B119" s="8" t="s">
        <v>48</v>
      </c>
      <c r="C119" s="110"/>
      <c r="D119" s="31">
        <v>71</v>
      </c>
    </row>
    <row r="120" spans="1:5" ht="21" customHeight="1" x14ac:dyDescent="0.35">
      <c r="A120" s="19"/>
      <c r="B120" s="8" t="s">
        <v>52</v>
      </c>
      <c r="C120" s="110"/>
      <c r="D120" s="31">
        <v>465</v>
      </c>
    </row>
    <row r="121" spans="1:5" ht="21" customHeight="1" x14ac:dyDescent="0.35">
      <c r="A121" s="19"/>
      <c r="B121" s="8" t="s">
        <v>41</v>
      </c>
      <c r="C121" s="110"/>
      <c r="D121" s="31">
        <v>581</v>
      </c>
      <c r="E121" s="2"/>
    </row>
    <row r="122" spans="1:5" ht="21" customHeight="1" thickBot="1" x14ac:dyDescent="0.4">
      <c r="A122" s="19"/>
      <c r="B122" s="23" t="s">
        <v>42</v>
      </c>
      <c r="C122" s="111"/>
      <c r="D122" s="31">
        <v>681</v>
      </c>
      <c r="E122" s="2"/>
    </row>
    <row r="123" spans="1:5" ht="21" customHeight="1" thickBot="1" x14ac:dyDescent="0.4">
      <c r="A123" s="19"/>
      <c r="B123" s="108" t="s">
        <v>11</v>
      </c>
      <c r="C123" s="109"/>
      <c r="D123" s="21">
        <f>SUM(D113:D122)</f>
        <v>4239</v>
      </c>
    </row>
    <row r="124" spans="1:5" ht="15" thickBot="1" x14ac:dyDescent="0.4"/>
    <row r="125" spans="1:5" ht="21" customHeight="1" thickBot="1" x14ac:dyDescent="0.4">
      <c r="A125" s="19"/>
      <c r="B125" s="101" t="s">
        <v>71</v>
      </c>
      <c r="C125" s="102"/>
      <c r="D125" s="25" t="s">
        <v>99</v>
      </c>
    </row>
    <row r="126" spans="1:5" ht="21" customHeight="1" x14ac:dyDescent="0.35">
      <c r="A126" s="19"/>
      <c r="B126" s="99" t="s">
        <v>43</v>
      </c>
      <c r="C126" s="100"/>
      <c r="D126" s="80">
        <v>0.93300000000000005</v>
      </c>
    </row>
    <row r="127" spans="1:5" ht="21" customHeight="1" x14ac:dyDescent="0.35">
      <c r="A127" s="19"/>
      <c r="B127" s="99" t="s">
        <v>44</v>
      </c>
      <c r="C127" s="100"/>
      <c r="D127" s="81">
        <v>0.93610000000000004</v>
      </c>
    </row>
    <row r="128" spans="1:5" ht="21" customHeight="1" x14ac:dyDescent="0.35">
      <c r="A128" s="19"/>
      <c r="B128" s="99" t="s">
        <v>45</v>
      </c>
      <c r="C128" s="100"/>
      <c r="D128" s="82">
        <v>0.93369999999999997</v>
      </c>
    </row>
    <row r="129" spans="1:4" ht="21" customHeight="1" thickBot="1" x14ac:dyDescent="0.4">
      <c r="A129" s="19"/>
      <c r="B129" s="97" t="s">
        <v>46</v>
      </c>
      <c r="C129" s="98"/>
      <c r="D129" s="72" t="s">
        <v>100</v>
      </c>
    </row>
    <row r="130" spans="1:4" ht="21" customHeight="1" x14ac:dyDescent="0.35"/>
  </sheetData>
  <mergeCells count="19">
    <mergeCell ref="C89:C108"/>
    <mergeCell ref="B123:C123"/>
    <mergeCell ref="C113:C122"/>
    <mergeCell ref="B128:C128"/>
    <mergeCell ref="B1:E1"/>
    <mergeCell ref="B84:C84"/>
    <mergeCell ref="D50:E50"/>
    <mergeCell ref="B2:D2"/>
    <mergeCell ref="C68:C81"/>
    <mergeCell ref="B82:C82"/>
    <mergeCell ref="B83:C83"/>
    <mergeCell ref="C45:C46"/>
    <mergeCell ref="B50:B51"/>
    <mergeCell ref="C50:C51"/>
    <mergeCell ref="B129:C129"/>
    <mergeCell ref="B126:C126"/>
    <mergeCell ref="B127:C127"/>
    <mergeCell ref="B125:C125"/>
    <mergeCell ref="B110:C110"/>
  </mergeCells>
  <phoneticPr fontId="12" type="noConversion"/>
  <printOptions horizontalCentered="1" verticalCentered="1"/>
  <pageMargins left="0.11811023622047245" right="0.19685039370078741" top="0.19685039370078741" bottom="0.39370078740157483" header="0.11811023622047245" footer="0.11811023622047245"/>
  <pageSetup paperSize="9" scale="76" firstPageNumber="0" fitToHeight="0" orientation="portrait" useFirstPageNumber="1" horizontalDpi="4294967294" r:id="rId1"/>
  <headerFooter>
    <oddFooter xml:space="preserve">&amp;RCRER - Produção Assistencial </oddFooter>
  </headerFooter>
  <rowBreaks count="2" manualBreakCount="2">
    <brk id="48" max="16383" man="1"/>
    <brk id="86" min="1" max="4" man="1"/>
  </rowBreaks>
  <ignoredErrors>
    <ignoredError sqref="D18 D36 D12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C95B-F897-4776-A4B9-D8D7CEC6D85C}">
  <dimension ref="A1:F50"/>
  <sheetViews>
    <sheetView showGridLines="0" tabSelected="1" topLeftCell="A35" zoomScaleNormal="100" workbookViewId="0">
      <selection activeCell="F40" sqref="F40"/>
    </sheetView>
  </sheetViews>
  <sheetFormatPr defaultColWidth="9" defaultRowHeight="14.5" x14ac:dyDescent="0.35"/>
  <cols>
    <col min="1" max="1" width="121.81640625" customWidth="1"/>
    <col min="2" max="2" width="15.54296875" customWidth="1"/>
    <col min="3" max="3" width="12.1796875" customWidth="1"/>
    <col min="4" max="995" width="8.7265625" customWidth="1"/>
  </cols>
  <sheetData>
    <row r="1" spans="1:6" ht="71.25" customHeight="1" x14ac:dyDescent="0.35">
      <c r="A1" s="131"/>
      <c r="B1" s="131"/>
      <c r="C1" s="131"/>
    </row>
    <row r="2" spans="1:6" ht="15.5" x14ac:dyDescent="0.35">
      <c r="A2" s="132" t="s">
        <v>103</v>
      </c>
      <c r="B2" s="132"/>
      <c r="C2" s="132"/>
    </row>
    <row r="3" spans="1:6" x14ac:dyDescent="0.35">
      <c r="A3" s="133" t="s">
        <v>104</v>
      </c>
      <c r="B3" s="133"/>
      <c r="C3" s="133"/>
    </row>
    <row r="4" spans="1:6" x14ac:dyDescent="0.35">
      <c r="A4" s="134"/>
      <c r="B4" s="134"/>
      <c r="C4" s="134"/>
    </row>
    <row r="5" spans="1:6" x14ac:dyDescent="0.35">
      <c r="A5" s="135" t="s">
        <v>105</v>
      </c>
      <c r="B5" s="135" t="s">
        <v>106</v>
      </c>
      <c r="C5" s="136">
        <v>45261</v>
      </c>
    </row>
    <row r="6" spans="1:6" ht="20.149999999999999" customHeight="1" x14ac:dyDescent="0.35">
      <c r="A6" s="137" t="s">
        <v>107</v>
      </c>
      <c r="B6" s="138" t="s">
        <v>108</v>
      </c>
      <c r="C6" s="139">
        <f>C7/C8</f>
        <v>0.76600644864117917</v>
      </c>
    </row>
    <row r="7" spans="1:6" ht="20.149999999999999" customHeight="1" x14ac:dyDescent="0.35">
      <c r="A7" s="140" t="s">
        <v>109</v>
      </c>
      <c r="B7" s="138"/>
      <c r="C7" s="141">
        <v>3326</v>
      </c>
    </row>
    <row r="8" spans="1:6" ht="20.149999999999999" customHeight="1" x14ac:dyDescent="0.35">
      <c r="A8" s="140" t="s">
        <v>110</v>
      </c>
      <c r="B8" s="138"/>
      <c r="C8" s="141">
        <v>4342</v>
      </c>
    </row>
    <row r="9" spans="1:6" ht="20.149999999999999" customHeight="1" x14ac:dyDescent="0.35">
      <c r="A9" s="142" t="s">
        <v>111</v>
      </c>
      <c r="B9" s="143" t="s">
        <v>112</v>
      </c>
      <c r="C9" s="144">
        <f>C10/C11</f>
        <v>4.0560975609756094</v>
      </c>
    </row>
    <row r="10" spans="1:6" ht="20.149999999999999" customHeight="1" x14ac:dyDescent="0.35">
      <c r="A10" s="140" t="s">
        <v>109</v>
      </c>
      <c r="B10" s="143"/>
      <c r="C10" s="141">
        <v>3326</v>
      </c>
    </row>
    <row r="11" spans="1:6" ht="20.149999999999999" customHeight="1" x14ac:dyDescent="0.35">
      <c r="A11" s="140" t="s">
        <v>113</v>
      </c>
      <c r="B11" s="143"/>
      <c r="C11" s="145">
        <v>820</v>
      </c>
    </row>
    <row r="12" spans="1:6" ht="20.149999999999999" customHeight="1" x14ac:dyDescent="0.35">
      <c r="A12" s="137" t="s">
        <v>114</v>
      </c>
      <c r="B12" s="146" t="s">
        <v>115</v>
      </c>
      <c r="C12" s="147">
        <f>C13*24</f>
        <v>29.76626631853787</v>
      </c>
      <c r="E12" s="43"/>
    </row>
    <row r="13" spans="1:6" ht="20.149999999999999" customHeight="1" x14ac:dyDescent="0.35">
      <c r="A13" s="140" t="s">
        <v>116</v>
      </c>
      <c r="B13" s="146"/>
      <c r="C13" s="148">
        <f>((100-C14)*(C15))/C14</f>
        <v>1.2402610966057446</v>
      </c>
      <c r="D13" s="43"/>
      <c r="E13" s="43"/>
    </row>
    <row r="14" spans="1:6" ht="20.149999999999999" customHeight="1" x14ac:dyDescent="0.35">
      <c r="A14" s="140" t="s">
        <v>117</v>
      </c>
      <c r="B14" s="146"/>
      <c r="C14" s="148">
        <v>76.599999999999994</v>
      </c>
      <c r="E14" s="43"/>
      <c r="F14" s="43"/>
    </row>
    <row r="15" spans="1:6" ht="20.149999999999999" customHeight="1" x14ac:dyDescent="0.35">
      <c r="A15" s="140" t="s">
        <v>118</v>
      </c>
      <c r="B15" s="146"/>
      <c r="C15" s="148">
        <v>4.0599999999999996</v>
      </c>
    </row>
    <row r="16" spans="1:6" ht="20.149999999999999" customHeight="1" x14ac:dyDescent="0.35">
      <c r="A16" s="142" t="s">
        <v>119</v>
      </c>
      <c r="B16" s="143" t="s">
        <v>120</v>
      </c>
      <c r="C16" s="139">
        <f>C17/C18</f>
        <v>2.7202072538860103E-2</v>
      </c>
    </row>
    <row r="17" spans="1:4" x14ac:dyDescent="0.35">
      <c r="A17" s="149" t="s">
        <v>121</v>
      </c>
      <c r="B17" s="143"/>
      <c r="C17" s="145">
        <v>21</v>
      </c>
    </row>
    <row r="18" spans="1:4" ht="20.149999999999999" customHeight="1" x14ac:dyDescent="0.35">
      <c r="A18" s="150" t="s">
        <v>122</v>
      </c>
      <c r="B18" s="143"/>
      <c r="C18" s="145">
        <v>772</v>
      </c>
    </row>
    <row r="19" spans="1:4" x14ac:dyDescent="0.35">
      <c r="A19" s="151" t="s">
        <v>123</v>
      </c>
      <c r="B19" s="143" t="s">
        <v>124</v>
      </c>
      <c r="C19" s="139">
        <f>C20/C21</f>
        <v>0</v>
      </c>
    </row>
    <row r="20" spans="1:4" x14ac:dyDescent="0.35">
      <c r="A20" s="149" t="s">
        <v>125</v>
      </c>
      <c r="B20" s="143"/>
      <c r="C20" s="145">
        <v>0</v>
      </c>
    </row>
    <row r="21" spans="1:4" ht="20.149999999999999" customHeight="1" x14ac:dyDescent="0.35">
      <c r="A21" s="152" t="s">
        <v>126</v>
      </c>
      <c r="B21" s="153"/>
      <c r="C21" s="154">
        <v>147</v>
      </c>
    </row>
    <row r="22" spans="1:4" ht="20.149999999999999" customHeight="1" x14ac:dyDescent="0.35">
      <c r="A22" s="155" t="s">
        <v>127</v>
      </c>
      <c r="B22" s="156" t="s">
        <v>128</v>
      </c>
      <c r="C22" s="157" t="s">
        <v>129</v>
      </c>
    </row>
    <row r="23" spans="1:4" x14ac:dyDescent="0.35">
      <c r="A23" s="149" t="s">
        <v>130</v>
      </c>
      <c r="B23" s="156"/>
      <c r="C23" s="157"/>
    </row>
    <row r="24" spans="1:4" ht="20.149999999999999" customHeight="1" x14ac:dyDescent="0.35">
      <c r="A24" s="150" t="s">
        <v>131</v>
      </c>
      <c r="B24" s="156"/>
      <c r="C24" s="157"/>
      <c r="D24" s="1"/>
    </row>
    <row r="25" spans="1:4" x14ac:dyDescent="0.35">
      <c r="A25" s="158" t="s">
        <v>132</v>
      </c>
      <c r="B25" s="159" t="s">
        <v>133</v>
      </c>
      <c r="C25" s="160">
        <f>C26/C27</f>
        <v>3.2258064516129031E-2</v>
      </c>
    </row>
    <row r="26" spans="1:4" x14ac:dyDescent="0.35">
      <c r="A26" s="149" t="s">
        <v>134</v>
      </c>
      <c r="B26" s="156"/>
      <c r="C26" s="145">
        <v>24</v>
      </c>
    </row>
    <row r="27" spans="1:4" x14ac:dyDescent="0.35">
      <c r="A27" s="161" t="s">
        <v>135</v>
      </c>
      <c r="B27" s="156"/>
      <c r="C27" s="145">
        <v>744</v>
      </c>
    </row>
    <row r="28" spans="1:4" x14ac:dyDescent="0.35">
      <c r="A28" s="162" t="s">
        <v>136</v>
      </c>
      <c r="B28" s="146" t="s">
        <v>137</v>
      </c>
      <c r="C28" s="139">
        <f>C29/C30</f>
        <v>9.779316313284292E-2</v>
      </c>
    </row>
    <row r="29" spans="1:4" x14ac:dyDescent="0.35">
      <c r="A29" s="163" t="s">
        <v>138</v>
      </c>
      <c r="B29" s="146"/>
      <c r="C29" s="164">
        <v>452</v>
      </c>
    </row>
    <row r="30" spans="1:4" x14ac:dyDescent="0.35">
      <c r="A30" s="163" t="s">
        <v>139</v>
      </c>
      <c r="B30" s="146"/>
      <c r="C30" s="164">
        <v>4622</v>
      </c>
    </row>
    <row r="31" spans="1:4" x14ac:dyDescent="0.35">
      <c r="A31" s="162" t="s">
        <v>140</v>
      </c>
      <c r="B31" s="146" t="s">
        <v>141</v>
      </c>
      <c r="C31" s="165" t="s">
        <v>142</v>
      </c>
    </row>
    <row r="32" spans="1:4" x14ac:dyDescent="0.35">
      <c r="A32" s="163" t="s">
        <v>138</v>
      </c>
      <c r="B32" s="146"/>
      <c r="C32" s="166"/>
    </row>
    <row r="33" spans="1:3" x14ac:dyDescent="0.35">
      <c r="A33" s="163" t="s">
        <v>139</v>
      </c>
      <c r="B33" s="146"/>
      <c r="C33" s="167"/>
    </row>
    <row r="34" spans="1:3" x14ac:dyDescent="0.35">
      <c r="A34" s="162" t="s">
        <v>143</v>
      </c>
      <c r="B34" s="168">
        <v>1</v>
      </c>
      <c r="C34" s="144">
        <f>C35/C36</f>
        <v>1.3622056925063011</v>
      </c>
    </row>
    <row r="35" spans="1:3" x14ac:dyDescent="0.35">
      <c r="A35" s="149" t="s">
        <v>144</v>
      </c>
      <c r="B35" s="168"/>
      <c r="C35" s="141">
        <v>22159</v>
      </c>
    </row>
    <row r="36" spans="1:3" x14ac:dyDescent="0.35">
      <c r="A36" s="163" t="s">
        <v>145</v>
      </c>
      <c r="B36" s="168"/>
      <c r="C36" s="141">
        <v>16267</v>
      </c>
    </row>
    <row r="37" spans="1:3" x14ac:dyDescent="0.35">
      <c r="A37" s="162" t="s">
        <v>146</v>
      </c>
      <c r="B37" s="138" t="s">
        <v>147</v>
      </c>
      <c r="C37" s="169">
        <f>C38/C39</f>
        <v>0.72448979591836737</v>
      </c>
    </row>
    <row r="38" spans="1:3" x14ac:dyDescent="0.35">
      <c r="A38" s="163" t="s">
        <v>148</v>
      </c>
      <c r="B38" s="138"/>
      <c r="C38" s="170">
        <v>3834</v>
      </c>
    </row>
    <row r="39" spans="1:3" x14ac:dyDescent="0.35">
      <c r="A39" s="163" t="s">
        <v>149</v>
      </c>
      <c r="B39" s="138"/>
      <c r="C39" s="170">
        <v>5292</v>
      </c>
    </row>
    <row r="40" spans="1:3" x14ac:dyDescent="0.35">
      <c r="A40" s="162" t="s">
        <v>150</v>
      </c>
      <c r="B40" s="146" t="s">
        <v>151</v>
      </c>
      <c r="C40" s="139">
        <f>C41/C42</f>
        <v>0.967741935483871</v>
      </c>
    </row>
    <row r="41" spans="1:3" x14ac:dyDescent="0.35">
      <c r="A41" s="163" t="s">
        <v>152</v>
      </c>
      <c r="B41" s="146"/>
      <c r="C41" s="141">
        <v>30</v>
      </c>
    </row>
    <row r="42" spans="1:3" x14ac:dyDescent="0.35">
      <c r="A42" s="163" t="s">
        <v>153</v>
      </c>
      <c r="B42" s="146"/>
      <c r="C42" s="141">
        <v>31</v>
      </c>
    </row>
    <row r="43" spans="1:3" ht="26" x14ac:dyDescent="0.35">
      <c r="A43" s="162" t="s">
        <v>154</v>
      </c>
      <c r="B43" s="146" t="s">
        <v>151</v>
      </c>
      <c r="C43" s="139">
        <f>C44/C45</f>
        <v>0.967741935483871</v>
      </c>
    </row>
    <row r="44" spans="1:3" x14ac:dyDescent="0.35">
      <c r="A44" s="163" t="s">
        <v>155</v>
      </c>
      <c r="B44" s="146"/>
      <c r="C44" s="141">
        <v>30</v>
      </c>
    </row>
    <row r="45" spans="1:3" x14ac:dyDescent="0.35">
      <c r="A45" s="163" t="s">
        <v>156</v>
      </c>
      <c r="B45" s="146"/>
      <c r="C45" s="141">
        <v>31</v>
      </c>
    </row>
    <row r="46" spans="1:3" ht="17.25" customHeight="1" x14ac:dyDescent="0.35">
      <c r="A46" s="171" t="s">
        <v>127</v>
      </c>
      <c r="B46" s="172" t="s">
        <v>157</v>
      </c>
      <c r="C46" s="173">
        <f>C47/C48</f>
        <v>1.0964912280701754E-3</v>
      </c>
    </row>
    <row r="47" spans="1:3" x14ac:dyDescent="0.35">
      <c r="A47" s="149" t="s">
        <v>130</v>
      </c>
      <c r="B47" s="172"/>
      <c r="C47" s="174">
        <v>1</v>
      </c>
    </row>
    <row r="48" spans="1:3" x14ac:dyDescent="0.35">
      <c r="A48" s="150" t="s">
        <v>131</v>
      </c>
      <c r="B48" s="175" t="s">
        <v>158</v>
      </c>
      <c r="C48" s="174">
        <v>912</v>
      </c>
    </row>
    <row r="49" spans="1:3" ht="32.25" customHeight="1" x14ac:dyDescent="0.35">
      <c r="A49" s="176" t="s">
        <v>159</v>
      </c>
      <c r="B49" s="176"/>
      <c r="C49" s="176"/>
    </row>
    <row r="50" spans="1:3" ht="43.5" customHeight="1" x14ac:dyDescent="0.35"/>
  </sheetData>
  <mergeCells count="20">
    <mergeCell ref="B46:B47"/>
    <mergeCell ref="A49:C49"/>
    <mergeCell ref="B31:B33"/>
    <mergeCell ref="C31:C33"/>
    <mergeCell ref="B34:B36"/>
    <mergeCell ref="B37:B39"/>
    <mergeCell ref="B40:B42"/>
    <mergeCell ref="B43:B45"/>
    <mergeCell ref="B16:B18"/>
    <mergeCell ref="B19:B21"/>
    <mergeCell ref="B22:B24"/>
    <mergeCell ref="C22:C24"/>
    <mergeCell ref="B25:B27"/>
    <mergeCell ref="B28:B30"/>
    <mergeCell ref="A1:C1"/>
    <mergeCell ref="A2:C2"/>
    <mergeCell ref="A3:C4"/>
    <mergeCell ref="B6:B8"/>
    <mergeCell ref="B9:B11"/>
    <mergeCell ref="B12:B15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PRODUÇÃO DEZEMBRO 2023</vt:lpstr>
      <vt:lpstr>DESEMPENHO DEZEMBRO 2023</vt:lpstr>
      <vt:lpstr>'PRODUÇÃO DEZEMBRO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20</cp:revision>
  <cp:lastPrinted>2024-01-18T19:48:35Z</cp:lastPrinted>
  <dcterms:created xsi:type="dcterms:W3CDTF">2018-04-23T17:40:00Z</dcterms:created>
  <dcterms:modified xsi:type="dcterms:W3CDTF">2024-01-18T19:50:07Z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A5348F2BC0B44EB0AA789FFA5E428C30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