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TCON\Processos\001 Portal Transparência\01 Publicações Transparência\"/>
    </mc:Choice>
  </mc:AlternateContent>
  <xr:revisionPtr revIDLastSave="0" documentId="13_ncr:1_{F76658AE-C889-4B44-9487-92E87C698CED}" xr6:coauthVersionLast="47" xr6:coauthVersionMax="47" xr10:uidLastSave="{00000000-0000-0000-0000-000000000000}"/>
  <bookViews>
    <workbookView xWindow="-110" yWindow="-110" windowWidth="19420" windowHeight="10300" xr2:uid="{2BD9E47E-F4BA-4F69-94E0-A0053CA3D40D}"/>
  </bookViews>
  <sheets>
    <sheet name="HECAD" sheetId="3" r:id="rId1"/>
  </sheets>
  <definedNames>
    <definedName name="_xlnm.Print_Area" localSheetId="0">HECAD!$B$1:$G$126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2" i="3" l="1"/>
  <c r="C114" i="3"/>
  <c r="C98" i="3"/>
  <c r="C95" i="3"/>
  <c r="C67" i="3"/>
  <c r="C65" i="3"/>
  <c r="C45" i="3"/>
  <c r="E24" i="3"/>
  <c r="C125" i="3" l="1"/>
  <c r="D20" i="3" l="1"/>
  <c r="F20" i="3" s="1"/>
  <c r="D23" i="3"/>
  <c r="F23" i="3" s="1"/>
  <c r="D22" i="3"/>
  <c r="F22" i="3" s="1"/>
  <c r="D21" i="3"/>
  <c r="F21" i="3" s="1"/>
  <c r="F24" i="3" l="1"/>
  <c r="D123" i="3" l="1"/>
  <c r="D121" i="3"/>
  <c r="D119" i="3"/>
  <c r="D117" i="3"/>
  <c r="D116" i="3"/>
  <c r="D115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7" i="3"/>
  <c r="D96" i="3"/>
  <c r="D94" i="3"/>
  <c r="D93" i="3"/>
  <c r="D92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6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24" i="3"/>
  <c r="C24" i="3"/>
  <c r="D125" i="3" l="1"/>
</calcChain>
</file>

<file path=xl/sharedStrings.xml><?xml version="1.0" encoding="utf-8"?>
<sst xmlns="http://schemas.openxmlformats.org/spreadsheetml/2006/main" count="125" uniqueCount="119">
  <si>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</si>
  <si>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</si>
  <si>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</si>
  <si>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</si>
  <si>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</si>
  <si>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</si>
  <si>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</si>
  <si>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</si>
  <si>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</si>
  <si>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</si>
  <si>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</si>
  <si>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</si>
  <si>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</si>
  <si>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</si>
  <si>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</si>
  <si>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</si>
  <si>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</si>
  <si>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</si>
  <si>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</si>
  <si>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</si>
  <si>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</si>
  <si>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</si>
  <si>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</si>
  <si>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</si>
  <si>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</si>
  <si>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HOSPITAL ESTADUAL DA CRIANÇA E DO ADOLESCENTE - HECAD</t>
  </si>
  <si>
    <t>05.029.600/0009-53</t>
  </si>
  <si>
    <t>020/2023</t>
  </si>
  <si>
    <t>12/04/2023 a 12/04/2027</t>
  </si>
  <si>
    <t>HECAD</t>
  </si>
  <si>
    <t>RATEIO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</si>
  <si>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</si>
  <si>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</si>
  <si>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</si>
  <si>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</si>
  <si>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</si>
  <si>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</si>
  <si>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</si>
  <si>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</si>
  <si>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</si>
  <si>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</si>
  <si>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</si>
  <si>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</si>
  <si>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</si>
  <si>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</si>
  <si>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</si>
  <si>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</si>
  <si>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</si>
  <si>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</si>
  <si>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</si>
  <si>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</si>
  <si>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</si>
  <si>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</si>
  <si>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</si>
  <si>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</si>
  <si>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</si>
  <si>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</si>
  <si>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</si>
  <si>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</si>
  <si>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</si>
  <si>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</si>
  <si>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</si>
  <si>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</si>
  <si>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</si>
  <si>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</si>
  <si>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</si>
  <si>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</si>
  <si>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</si>
  <si>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</si>
  <si>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</si>
  <si>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</si>
  <si>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</si>
  <si>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</si>
  <si>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</si>
  <si>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</si>
  <si>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</si>
  <si>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</si>
  <si>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</si>
  <si>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</si>
  <si>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</si>
  <si>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</si>
  <si>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</si>
  <si>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</si>
  <si>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</si>
  <si>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</si>
  <si>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</si>
  <si>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</si>
  <si>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</si>
  <si>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</si>
  <si>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</si>
  <si>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</si>
  <si>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</si>
  <si>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</si>
  <si>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</si>
  <si>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</si>
  <si>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</si>
  <si>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</si>
  <si>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</si>
  <si>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</si>
  <si>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</si>
  <si>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</si>
  <si>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</si>
  <si>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</si>
  <si>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</si>
  <si>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</si>
  <si>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</si>
  <si>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</si>
  <si>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</si>
  <si>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</si>
  <si>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</si>
  <si>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</si>
  <si>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</si>
  <si>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</si>
  <si>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Dezembro</t>
  </si>
  <si>
    <t>VALOR RATEIO</t>
  </si>
  <si>
    <t>Goiânia, 18 de Janeiro de 2024.</t>
  </si>
  <si>
    <t>DEZ/2023</t>
  </si>
  <si>
    <t xml:space="preserve">2) Nota Explicativa: No mês de Dezembro/2023 houve a necessidade de efetuar um reajuste, visto que recebemos a informação posterirormente do valor correto do Contrato de Gestão das unidades CRER E HDS, alterando assim a base de cálculo da competência Março, Abril, Maio, Junho, Julho, Agosto, Setembro, Outubro e Novembro de 2023, e, reajustado na competencia Dezembro/2023. Ressaltamos que o cálculo não gerou prejuízo para as demais instituições, apenas rejuste de valores. </t>
  </si>
  <si>
    <t>1) Nota Explicativa: A base de cálculo do percentual utilizado para rateio das despesas totais da AGIR é de 100% dos contratos de Gestão SES/GO.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</si>
</sst>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4" fontId="21" fillId="6" borderId="3" xfId="4" applyNumberFormat="1" applyFont="1" applyFill="1" applyBorder="1" applyAlignment="1">
      <alignment horizontal="righ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4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1" fillId="6" borderId="3" xfId="0" applyNumberFormat="1" applyFont="1" applyFill="1" applyBorder="1" applyAlignment="1">
      <alignment horizontal="right" wrapText="1"/>
    </xf>
    <xf numFmtId="4" fontId="23" fillId="6" borderId="3" xfId="0" applyNumberFormat="1" applyFont="1" applyFill="1" applyBorder="1" applyAlignment="1">
      <alignment horizontal="right" wrapText="1"/>
    </xf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10" fontId="20" fillId="5" borderId="8" xfId="0" applyNumberFormat="1" applyFont="1" applyFill="1" applyBorder="1" applyAlignment="1">
      <alignment horizontal="center"/>
    </xf>
    <xf numFmtId="0" fontId="3" fillId="0" borderId="0" xfId="0" applyFont="1" applyProtection="1">
      <protection hidden="1"/>
    </xf>
    <xf numFmtId="44" fontId="15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20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</cellXfs>
  <cellStyles count="6">
    <cellStyle name="Moeda" xfId="3" builtinId="4"/>
    <cellStyle name="Normal" xfId="0" builtinId="0"/>
    <cellStyle name="Normal 6" xfId="4" xr:uid="{2BEA9AAA-4DD7-41A6-A5E9-F378FD3B47E3}"/>
    <cellStyle name="Normal_BPA OUTUBRO 2" xfId="2" xr:uid="{00C6F026-9ABD-4A72-8A75-C8E9D0B8F8BB}"/>
    <cellStyle name="Vírgula" xfId="1" builtinId="3"/>
    <cellStyle name="Vírgula 2" xfId="5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225425</xdr:rowOff>
    </xdr:from>
    <xdr:to>
      <xdr:col>5</xdr:col>
      <xdr:colOff>701675</xdr:colOff>
      <xdr:row>0</xdr:row>
      <xdr:rowOff>1606550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4104C0-32D9-41EE-969A-8F35D1BC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25425"/>
          <a:ext cx="763587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677B-B10C-45DB-8343-58E32B440A8C}">
  <dimension ref="B1:H125"/>
  <sheetViews>
    <sheetView showGridLines="0" tabSelected="1" topLeftCell="A112" zoomScaleNormal="100" zoomScaleSheetLayoutView="100" workbookViewId="0"/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8.6328125" style="3" customWidth="1"/>
    <col min="7" max="16384" width="8.7265625" style="3"/>
  </cols>
  <sheetData>
    <row r="1" spans="2:5" ht="145" customHeight="1" x14ac:dyDescent="0.3"/>
    <row r="2" spans="2:5" s="4" customFormat="1" ht="37" customHeight="1" x14ac:dyDescent="0.35">
      <c r="B2" s="69" t="s">
        <v>0</v>
      </c>
      <c r="C2" s="69"/>
      <c r="D2" s="69"/>
      <c r="E2" s="69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70" t="s">
        <v>1</v>
      </c>
      <c r="C4" s="70"/>
      <c r="D4" s="70"/>
      <c r="E4" s="70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44" t="s">
        <v>25</v>
      </c>
      <c r="D9" s="44"/>
      <c r="E9" s="44"/>
    </row>
    <row r="10" spans="2:5" s="4" customFormat="1" ht="17" customHeight="1" x14ac:dyDescent="0.35">
      <c r="B10" s="13" t="s">
        <v>4</v>
      </c>
      <c r="C10" s="12" t="s">
        <v>26</v>
      </c>
      <c r="D10" s="14"/>
    </row>
    <row r="11" spans="2:5" s="4" customFormat="1" ht="17" customHeight="1" x14ac:dyDescent="0.35">
      <c r="B11" s="10" t="s">
        <v>10</v>
      </c>
      <c r="C11" s="15" t="s">
        <v>27</v>
      </c>
      <c r="D11" s="16"/>
    </row>
    <row r="12" spans="2:5" s="4" customFormat="1" ht="17" customHeight="1" x14ac:dyDescent="0.35">
      <c r="B12" s="8" t="s">
        <v>11</v>
      </c>
      <c r="C12" s="15" t="s">
        <v>28</v>
      </c>
      <c r="D12" s="16"/>
    </row>
    <row r="13" spans="2:5" s="4" customFormat="1" ht="17" customHeight="1" x14ac:dyDescent="0.35">
      <c r="B13" s="15" t="s">
        <v>12</v>
      </c>
      <c r="C13" s="17">
        <v>12818723.630000001</v>
      </c>
      <c r="D13" s="16"/>
    </row>
    <row r="14" spans="2:5" s="4" customFormat="1" ht="25" customHeight="1" x14ac:dyDescent="0.35">
      <c r="C14" s="71"/>
      <c r="D14" s="71"/>
    </row>
    <row r="15" spans="2:5" s="4" customFormat="1" ht="25" customHeight="1" x14ac:dyDescent="0.35">
      <c r="B15" s="18" t="s">
        <v>13</v>
      </c>
      <c r="C15" s="71"/>
      <c r="D15" s="71"/>
    </row>
    <row r="16" spans="2:5" s="4" customFormat="1" ht="25" customHeight="1" x14ac:dyDescent="0.35">
      <c r="B16" s="19" t="s">
        <v>14</v>
      </c>
      <c r="C16" s="19" t="s">
        <v>15</v>
      </c>
      <c r="D16" s="20" t="s">
        <v>16</v>
      </c>
    </row>
    <row r="17" spans="2:8" s="4" customFormat="1" ht="25" customHeight="1" x14ac:dyDescent="0.35">
      <c r="B17" s="21" t="s">
        <v>29</v>
      </c>
      <c r="C17" s="21" t="s">
        <v>113</v>
      </c>
      <c r="D17" s="22">
        <v>0.193598509</v>
      </c>
    </row>
    <row r="18" spans="2:8" s="4" customFormat="1" ht="16.5" customHeight="1" x14ac:dyDescent="0.35">
      <c r="B18" s="23"/>
      <c r="C18" s="72"/>
      <c r="D18" s="72"/>
    </row>
    <row r="19" spans="2:8" s="4" customFormat="1" ht="25" customHeight="1" x14ac:dyDescent="0.35">
      <c r="B19" s="24" t="s">
        <v>17</v>
      </c>
      <c r="C19" s="25" t="s">
        <v>18</v>
      </c>
      <c r="D19" s="20" t="s">
        <v>30</v>
      </c>
      <c r="E19" s="20" t="s">
        <v>30</v>
      </c>
      <c r="F19" s="20" t="s">
        <v>114</v>
      </c>
    </row>
    <row r="20" spans="2:8" s="4" customFormat="1" ht="25" customHeight="1" x14ac:dyDescent="0.35">
      <c r="B20" s="26" t="s">
        <v>19</v>
      </c>
      <c r="C20" s="27">
        <v>1260377.52</v>
      </c>
      <c r="D20" s="28">
        <f>(C20*D17)</f>
        <v>244007.20864911767</v>
      </c>
      <c r="E20" s="63">
        <v>-2665.34</v>
      </c>
      <c r="F20" s="64">
        <f>D20+E20</f>
        <v>241341.86864911768</v>
      </c>
    </row>
    <row r="21" spans="2:8" s="4" customFormat="1" ht="25" customHeight="1" x14ac:dyDescent="0.35">
      <c r="B21" s="29" t="s">
        <v>20</v>
      </c>
      <c r="C21" s="30">
        <v>83147.28</v>
      </c>
      <c r="D21" s="31">
        <f>C21*D17</f>
        <v>16097.18943540552</v>
      </c>
      <c r="E21" s="63">
        <v>-126.22</v>
      </c>
      <c r="F21" s="64">
        <f>D21+E21+0.01</f>
        <v>15970.979435405521</v>
      </c>
      <c r="G21" s="32"/>
    </row>
    <row r="22" spans="2:8" ht="25" customHeight="1" x14ac:dyDescent="0.3">
      <c r="B22" s="26" t="s">
        <v>21</v>
      </c>
      <c r="C22" s="27">
        <v>455552.53</v>
      </c>
      <c r="D22" s="27">
        <f>C22*D17</f>
        <v>88194.290579177774</v>
      </c>
      <c r="E22" s="63">
        <v>-736.99</v>
      </c>
      <c r="F22" s="64">
        <f>D22+E22</f>
        <v>87457.300579177769</v>
      </c>
    </row>
    <row r="23" spans="2:8" ht="25" customHeight="1" x14ac:dyDescent="0.3">
      <c r="B23" s="26" t="s">
        <v>22</v>
      </c>
      <c r="C23" s="33">
        <v>0</v>
      </c>
      <c r="D23" s="34">
        <f>C23*D17</f>
        <v>0</v>
      </c>
      <c r="E23" s="63">
        <v>-22.61</v>
      </c>
      <c r="F23" s="64">
        <f>D23+E23</f>
        <v>-22.61</v>
      </c>
      <c r="G23" s="35"/>
      <c r="H23" s="35"/>
    </row>
    <row r="24" spans="2:8" ht="25" customHeight="1" x14ac:dyDescent="0.3">
      <c r="B24" s="36"/>
      <c r="C24" s="37">
        <f>SUM(C20:C23)</f>
        <v>1799077.33</v>
      </c>
      <c r="D24" s="37">
        <f>SUM(D20:D23)</f>
        <v>348298.68866370094</v>
      </c>
      <c r="E24" s="37">
        <f>SUM(E20:E23)</f>
        <v>-3551.1600000000003</v>
      </c>
      <c r="F24" s="37">
        <f>SUM(F20:F23)</f>
        <v>344747.53866370098</v>
      </c>
    </row>
    <row r="25" spans="2:8" ht="12.5" customHeight="1" x14ac:dyDescent="0.3">
      <c r="B25" s="38"/>
      <c r="C25" s="39"/>
      <c r="D25" s="39"/>
      <c r="E25" s="4"/>
      <c r="F25" s="4"/>
    </row>
    <row r="26" spans="2:8" ht="12.5" customHeight="1" x14ac:dyDescent="0.3">
      <c r="B26" s="38"/>
      <c r="C26" s="39"/>
      <c r="D26" s="39"/>
      <c r="E26" s="4"/>
      <c r="F26" s="4"/>
    </row>
    <row r="27" spans="2:8" ht="12" customHeight="1" x14ac:dyDescent="0.35">
      <c r="B27" s="62" t="s">
        <v>118</v>
      </c>
      <c r="C27"/>
      <c r="D27"/>
      <c r="E27"/>
      <c r="F27"/>
      <c r="G27"/>
      <c r="H27"/>
    </row>
    <row r="28" spans="2:8" ht="14" customHeight="1" x14ac:dyDescent="0.3">
      <c r="B28" s="73" t="s">
        <v>117</v>
      </c>
      <c r="C28" s="73"/>
      <c r="D28" s="73"/>
      <c r="E28" s="73"/>
      <c r="F28" s="73"/>
      <c r="G28" s="73"/>
    </row>
    <row r="29" spans="2:8" ht="14" customHeight="1" x14ac:dyDescent="0.3">
      <c r="B29" s="73"/>
      <c r="C29" s="73"/>
      <c r="D29" s="73"/>
      <c r="E29" s="73"/>
      <c r="F29" s="73"/>
      <c r="G29" s="73"/>
    </row>
    <row r="30" spans="2:8" ht="14" customHeight="1" x14ac:dyDescent="0.3">
      <c r="B30" s="73"/>
      <c r="C30" s="73"/>
      <c r="D30" s="73"/>
      <c r="E30" s="73"/>
      <c r="F30" s="73"/>
      <c r="G30" s="73"/>
    </row>
    <row r="31" spans="2:8" ht="14" customHeight="1" x14ac:dyDescent="0.3">
      <c r="B31" s="73"/>
      <c r="C31" s="73"/>
      <c r="D31" s="73"/>
      <c r="E31" s="73"/>
      <c r="F31" s="73"/>
      <c r="G31" s="73"/>
    </row>
    <row r="32" spans="2:8" ht="14" customHeight="1" x14ac:dyDescent="0.3">
      <c r="B32" s="73"/>
      <c r="C32" s="73"/>
      <c r="D32" s="73"/>
      <c r="E32" s="73"/>
      <c r="F32" s="73"/>
      <c r="G32" s="73"/>
    </row>
    <row r="33" spans="2:7" ht="14" customHeight="1" x14ac:dyDescent="0.3">
      <c r="B33" s="65"/>
      <c r="C33" s="65"/>
      <c r="D33" s="65"/>
      <c r="E33" s="65"/>
      <c r="F33" s="65"/>
      <c r="G33" s="65"/>
    </row>
    <row r="34" spans="2:7" ht="14" customHeight="1" x14ac:dyDescent="0.35">
      <c r="B34" s="40" t="s">
        <v>115</v>
      </c>
      <c r="C34" s="41"/>
      <c r="D34" s="42"/>
    </row>
    <row r="35" spans="2:7" ht="14" customHeight="1" x14ac:dyDescent="0.3">
      <c r="B35" s="65"/>
      <c r="C35" s="65"/>
      <c r="D35" s="65"/>
      <c r="E35" s="65"/>
      <c r="F35" s="65"/>
      <c r="G35" s="65"/>
    </row>
    <row r="36" spans="2:7" ht="14" customHeight="1" x14ac:dyDescent="0.3">
      <c r="B36" s="65"/>
      <c r="C36" s="65"/>
      <c r="D36" s="65"/>
      <c r="E36" s="65"/>
      <c r="F36" s="65"/>
      <c r="G36" s="65"/>
    </row>
    <row r="37" spans="2:7" ht="14" customHeight="1" x14ac:dyDescent="0.3">
      <c r="B37" s="3"/>
      <c r="C37" s="3"/>
      <c r="D37" s="67"/>
      <c r="E37" s="67"/>
    </row>
    <row r="38" spans="2:7" ht="20" customHeight="1" x14ac:dyDescent="0.3">
      <c r="B38" s="43" t="s">
        <v>23</v>
      </c>
      <c r="C38" s="3"/>
      <c r="D38" s="68" t="s">
        <v>24</v>
      </c>
      <c r="E38" s="68"/>
    </row>
    <row r="39" spans="2:7" ht="12.5" customHeight="1" x14ac:dyDescent="0.3">
      <c r="B39" s="3"/>
      <c r="C39" s="39"/>
      <c r="D39" s="39"/>
    </row>
    <row r="40" spans="2:7" ht="12.5" customHeight="1" x14ac:dyDescent="0.3">
      <c r="B40" s="38"/>
      <c r="C40" s="39"/>
      <c r="D40" s="39"/>
    </row>
    <row r="41" spans="2:7" ht="12.5" customHeight="1" x14ac:dyDescent="0.35">
      <c r="B41" s="45" t="s">
        <v>31</v>
      </c>
      <c r="C41" s="45"/>
      <c r="D41" s="45"/>
    </row>
    <row r="42" spans="2:7" ht="12.5" customHeight="1" x14ac:dyDescent="0.35">
      <c r="B42" s="45" t="s">
        <v>32</v>
      </c>
      <c r="C42" s="46" t="s">
        <v>29</v>
      </c>
      <c r="D42" s="47" t="s">
        <v>116</v>
      </c>
    </row>
    <row r="43" spans="2:7" ht="12.5" customHeight="1" x14ac:dyDescent="0.35">
      <c r="B43" s="66" t="s">
        <v>33</v>
      </c>
      <c r="C43" s="66"/>
      <c r="D43" s="48" t="s">
        <v>29</v>
      </c>
    </row>
    <row r="44" spans="2:7" ht="12.5" customHeight="1" x14ac:dyDescent="0.35">
      <c r="B44" s="66"/>
      <c r="C44" s="66"/>
      <c r="D44" s="61">
        <v>0.193598509</v>
      </c>
    </row>
    <row r="45" spans="2:7" ht="14" customHeight="1" x14ac:dyDescent="0.35">
      <c r="B45" s="49" t="s">
        <v>34</v>
      </c>
      <c r="C45" s="50">
        <f>SUM(C46:C63)</f>
        <v>1208778.77</v>
      </c>
      <c r="D45" s="57"/>
    </row>
    <row r="46" spans="2:7" ht="14" customHeight="1" x14ac:dyDescent="0.35">
      <c r="B46" s="51" t="s">
        <v>35</v>
      </c>
      <c r="C46" s="52">
        <v>650645.63</v>
      </c>
      <c r="D46" s="53">
        <f>C46*$D$44</f>
        <v>125964.02385536567</v>
      </c>
    </row>
    <row r="47" spans="2:7" ht="14" customHeight="1" x14ac:dyDescent="0.35">
      <c r="B47" s="51" t="s">
        <v>36</v>
      </c>
      <c r="C47" s="52">
        <v>54215.92</v>
      </c>
      <c r="D47" s="53">
        <f t="shared" ref="D47:D110" si="0">C47*$D$44</f>
        <v>10496.121276063281</v>
      </c>
    </row>
    <row r="48" spans="2:7" ht="14" customHeight="1" x14ac:dyDescent="0.35">
      <c r="B48" s="51" t="s">
        <v>37</v>
      </c>
      <c r="C48" s="52">
        <v>67095.12</v>
      </c>
      <c r="D48" s="53">
        <f t="shared" si="0"/>
        <v>12989.515193176079</v>
      </c>
    </row>
    <row r="49" spans="2:4" ht="14" customHeight="1" x14ac:dyDescent="0.35">
      <c r="B49" s="51" t="s">
        <v>38</v>
      </c>
      <c r="C49" s="52">
        <v>0</v>
      </c>
      <c r="D49" s="53">
        <f t="shared" si="0"/>
        <v>0</v>
      </c>
    </row>
    <row r="50" spans="2:4" ht="14" customHeight="1" x14ac:dyDescent="0.35">
      <c r="B50" s="51" t="s">
        <v>39</v>
      </c>
      <c r="C50" s="52">
        <v>-4378.6499999999996</v>
      </c>
      <c r="D50" s="53">
        <f t="shared" si="0"/>
        <v>-847.70011143284989</v>
      </c>
    </row>
    <row r="51" spans="2:4" ht="14" customHeight="1" x14ac:dyDescent="0.35">
      <c r="B51" s="51" t="s">
        <v>40</v>
      </c>
      <c r="C51" s="52">
        <v>42.32</v>
      </c>
      <c r="D51" s="53">
        <f t="shared" si="0"/>
        <v>8.1930889008799994</v>
      </c>
    </row>
    <row r="52" spans="2:4" ht="14" customHeight="1" x14ac:dyDescent="0.35">
      <c r="B52" s="51" t="s">
        <v>41</v>
      </c>
      <c r="C52" s="52">
        <v>1320</v>
      </c>
      <c r="D52" s="53">
        <f t="shared" si="0"/>
        <v>255.55003188000001</v>
      </c>
    </row>
    <row r="53" spans="2:4" ht="14" customHeight="1" x14ac:dyDescent="0.35">
      <c r="B53" s="51" t="s">
        <v>42</v>
      </c>
      <c r="C53" s="52">
        <v>9662.48</v>
      </c>
      <c r="D53" s="53">
        <f t="shared" si="0"/>
        <v>1870.64172124232</v>
      </c>
    </row>
    <row r="54" spans="2:4" ht="14" customHeight="1" x14ac:dyDescent="0.35">
      <c r="B54" s="51" t="s">
        <v>43</v>
      </c>
      <c r="C54" s="52">
        <v>362602.9</v>
      </c>
      <c r="D54" s="53">
        <f t="shared" si="0"/>
        <v>70199.380799076112</v>
      </c>
    </row>
    <row r="55" spans="2:4" ht="14" customHeight="1" x14ac:dyDescent="0.35">
      <c r="B55" s="51" t="s">
        <v>44</v>
      </c>
      <c r="C55" s="52">
        <v>15076.31</v>
      </c>
      <c r="D55" s="53">
        <f t="shared" si="0"/>
        <v>2918.75113722179</v>
      </c>
    </row>
    <row r="56" spans="2:4" ht="14" customHeight="1" x14ac:dyDescent="0.35">
      <c r="B56" s="51" t="s">
        <v>45</v>
      </c>
      <c r="C56" s="52">
        <v>29.05</v>
      </c>
      <c r="D56" s="53">
        <f t="shared" si="0"/>
        <v>5.6240366864500002</v>
      </c>
    </row>
    <row r="57" spans="2:4" ht="14" customHeight="1" x14ac:dyDescent="0.35">
      <c r="B57" s="51" t="s">
        <v>46</v>
      </c>
      <c r="C57" s="52">
        <v>2171.7199999999998</v>
      </c>
      <c r="D57" s="53">
        <f t="shared" si="0"/>
        <v>420.44175396547996</v>
      </c>
    </row>
    <row r="58" spans="2:4" ht="14" customHeight="1" x14ac:dyDescent="0.35">
      <c r="B58" s="51" t="s">
        <v>47</v>
      </c>
      <c r="C58" s="52">
        <v>0</v>
      </c>
      <c r="D58" s="53">
        <f t="shared" si="0"/>
        <v>0</v>
      </c>
    </row>
    <row r="59" spans="2:4" ht="14" customHeight="1" x14ac:dyDescent="0.35">
      <c r="B59" s="51" t="s">
        <v>48</v>
      </c>
      <c r="C59" s="52">
        <v>0</v>
      </c>
      <c r="D59" s="53">
        <f t="shared" si="0"/>
        <v>0</v>
      </c>
    </row>
    <row r="60" spans="2:4" ht="14" customHeight="1" x14ac:dyDescent="0.35">
      <c r="B60" s="51" t="s">
        <v>49</v>
      </c>
      <c r="C60" s="52">
        <v>34796.949999999997</v>
      </c>
      <c r="D60" s="53">
        <f t="shared" si="0"/>
        <v>6736.6376377475499</v>
      </c>
    </row>
    <row r="61" spans="2:4" ht="14" customHeight="1" x14ac:dyDescent="0.35">
      <c r="B61" s="51" t="s">
        <v>50</v>
      </c>
      <c r="C61" s="52">
        <v>790</v>
      </c>
      <c r="D61" s="53">
        <f t="shared" si="0"/>
        <v>152.94282211000001</v>
      </c>
    </row>
    <row r="62" spans="2:4" ht="14" customHeight="1" x14ac:dyDescent="0.35">
      <c r="B62" s="51" t="s">
        <v>51</v>
      </c>
      <c r="C62" s="52">
        <v>13759.3</v>
      </c>
      <c r="D62" s="53">
        <f t="shared" si="0"/>
        <v>2663.7799648836999</v>
      </c>
    </row>
    <row r="63" spans="2:4" ht="14" customHeight="1" x14ac:dyDescent="0.35">
      <c r="B63" s="51" t="s">
        <v>52</v>
      </c>
      <c r="C63" s="52">
        <v>949.72</v>
      </c>
      <c r="D63" s="53">
        <f t="shared" si="0"/>
        <v>183.86437596748002</v>
      </c>
    </row>
    <row r="64" spans="2:4" ht="14" customHeight="1" x14ac:dyDescent="0.35">
      <c r="B64" s="51" t="s">
        <v>53</v>
      </c>
      <c r="C64" s="52">
        <v>0</v>
      </c>
      <c r="D64" s="53">
        <f t="shared" si="0"/>
        <v>0</v>
      </c>
    </row>
    <row r="65" spans="2:4" ht="14" customHeight="1" x14ac:dyDescent="0.35">
      <c r="B65" s="49" t="s">
        <v>54</v>
      </c>
      <c r="C65" s="50">
        <f>C66</f>
        <v>51598.75</v>
      </c>
      <c r="D65" s="54"/>
    </row>
    <row r="66" spans="2:4" ht="14" customHeight="1" x14ac:dyDescent="0.35">
      <c r="B66" s="51" t="s">
        <v>55</v>
      </c>
      <c r="C66" s="52">
        <v>51598.75</v>
      </c>
      <c r="D66" s="53">
        <f t="shared" si="0"/>
        <v>9989.4410662637492</v>
      </c>
    </row>
    <row r="67" spans="2:4" ht="14" customHeight="1" x14ac:dyDescent="0.35">
      <c r="B67" s="49" t="s">
        <v>56</v>
      </c>
      <c r="C67" s="50">
        <f>SUM(C68:C90)</f>
        <v>455552.53</v>
      </c>
      <c r="D67" s="54"/>
    </row>
    <row r="68" spans="2:4" ht="14" customHeight="1" x14ac:dyDescent="0.35">
      <c r="B68" s="51" t="s">
        <v>57</v>
      </c>
      <c r="C68" s="52">
        <v>0</v>
      </c>
      <c r="D68" s="53">
        <f t="shared" si="0"/>
        <v>0</v>
      </c>
    </row>
    <row r="69" spans="2:4" ht="14" customHeight="1" x14ac:dyDescent="0.35">
      <c r="B69" s="51" t="s">
        <v>58</v>
      </c>
      <c r="C69" s="52">
        <v>30510</v>
      </c>
      <c r="D69" s="53">
        <f t="shared" si="0"/>
        <v>5906.6905095900001</v>
      </c>
    </row>
    <row r="70" spans="2:4" ht="14" customHeight="1" x14ac:dyDescent="0.35">
      <c r="B70" s="51" t="s">
        <v>59</v>
      </c>
      <c r="C70" s="52">
        <v>926.75</v>
      </c>
      <c r="D70" s="53">
        <f t="shared" si="0"/>
        <v>179.41741821574999</v>
      </c>
    </row>
    <row r="71" spans="2:4" ht="14" customHeight="1" x14ac:dyDescent="0.35">
      <c r="B71" s="51" t="s">
        <v>60</v>
      </c>
      <c r="C71" s="52">
        <v>6218.25</v>
      </c>
      <c r="D71" s="53">
        <f t="shared" si="0"/>
        <v>1203.84392858925</v>
      </c>
    </row>
    <row r="72" spans="2:4" ht="14" customHeight="1" x14ac:dyDescent="0.35">
      <c r="B72" s="51" t="s">
        <v>61</v>
      </c>
      <c r="C72" s="52">
        <v>0</v>
      </c>
      <c r="D72" s="53">
        <f t="shared" si="0"/>
        <v>0</v>
      </c>
    </row>
    <row r="73" spans="2:4" ht="14" customHeight="1" x14ac:dyDescent="0.35">
      <c r="B73" s="51" t="s">
        <v>62</v>
      </c>
      <c r="C73" s="52">
        <v>7300</v>
      </c>
      <c r="D73" s="53">
        <f t="shared" si="0"/>
        <v>1413.2691156999999</v>
      </c>
    </row>
    <row r="74" spans="2:4" ht="14" customHeight="1" x14ac:dyDescent="0.35">
      <c r="B74" s="51" t="s">
        <v>63</v>
      </c>
      <c r="C74" s="52">
        <v>0</v>
      </c>
      <c r="D74" s="53">
        <f t="shared" si="0"/>
        <v>0</v>
      </c>
    </row>
    <row r="75" spans="2:4" ht="14" customHeight="1" x14ac:dyDescent="0.35">
      <c r="B75" s="51" t="s">
        <v>64</v>
      </c>
      <c r="C75" s="52">
        <v>23590</v>
      </c>
      <c r="D75" s="53">
        <f t="shared" si="0"/>
        <v>4566.9888273100005</v>
      </c>
    </row>
    <row r="76" spans="2:4" ht="14" customHeight="1" x14ac:dyDescent="0.35">
      <c r="B76" s="51" t="s">
        <v>65</v>
      </c>
      <c r="C76" s="52">
        <v>0</v>
      </c>
      <c r="D76" s="53">
        <f t="shared" si="0"/>
        <v>0</v>
      </c>
    </row>
    <row r="77" spans="2:4" ht="14" customHeight="1" x14ac:dyDescent="0.35">
      <c r="B77" s="51" t="s">
        <v>66</v>
      </c>
      <c r="C77" s="52">
        <v>3397</v>
      </c>
      <c r="D77" s="53">
        <f t="shared" si="0"/>
        <v>657.65413507300002</v>
      </c>
    </row>
    <row r="78" spans="2:4" ht="14" customHeight="1" x14ac:dyDescent="0.35">
      <c r="B78" s="51" t="s">
        <v>67</v>
      </c>
      <c r="C78" s="52">
        <v>0</v>
      </c>
      <c r="D78" s="53">
        <f t="shared" si="0"/>
        <v>0</v>
      </c>
    </row>
    <row r="79" spans="2:4" ht="14" customHeight="1" x14ac:dyDescent="0.35">
      <c r="B79" s="51" t="s">
        <v>68</v>
      </c>
      <c r="C79" s="52">
        <v>0</v>
      </c>
      <c r="D79" s="53">
        <f t="shared" si="0"/>
        <v>0</v>
      </c>
    </row>
    <row r="80" spans="2:4" ht="14" customHeight="1" x14ac:dyDescent="0.35">
      <c r="B80" s="51" t="s">
        <v>69</v>
      </c>
      <c r="C80" s="52">
        <v>16970.84</v>
      </c>
      <c r="D80" s="53">
        <f t="shared" si="0"/>
        <v>3285.5293204775598</v>
      </c>
    </row>
    <row r="81" spans="2:4" ht="14" customHeight="1" x14ac:dyDescent="0.35">
      <c r="B81" s="51" t="s">
        <v>70</v>
      </c>
      <c r="C81" s="52">
        <v>0</v>
      </c>
      <c r="D81" s="53">
        <f t="shared" si="0"/>
        <v>0</v>
      </c>
    </row>
    <row r="82" spans="2:4" ht="14" customHeight="1" x14ac:dyDescent="0.35">
      <c r="B82" s="51" t="s">
        <v>71</v>
      </c>
      <c r="C82" s="52">
        <v>0</v>
      </c>
      <c r="D82" s="53">
        <f t="shared" si="0"/>
        <v>0</v>
      </c>
    </row>
    <row r="83" spans="2:4" ht="14" customHeight="1" x14ac:dyDescent="0.35">
      <c r="B83" s="51" t="s">
        <v>72</v>
      </c>
      <c r="C83" s="52">
        <v>0</v>
      </c>
      <c r="D83" s="53">
        <f t="shared" si="0"/>
        <v>0</v>
      </c>
    </row>
    <row r="84" spans="2:4" ht="14" customHeight="1" x14ac:dyDescent="0.35">
      <c r="B84" s="51" t="s">
        <v>73</v>
      </c>
      <c r="C84" s="52">
        <v>137670.9</v>
      </c>
      <c r="D84" s="53">
        <f t="shared" si="0"/>
        <v>26652.880972688101</v>
      </c>
    </row>
    <row r="85" spans="2:4" ht="14" customHeight="1" x14ac:dyDescent="0.35">
      <c r="B85" s="51" t="s">
        <v>74</v>
      </c>
      <c r="C85" s="52">
        <v>0</v>
      </c>
      <c r="D85" s="53">
        <f t="shared" si="0"/>
        <v>0</v>
      </c>
    </row>
    <row r="86" spans="2:4" ht="14" customHeight="1" x14ac:dyDescent="0.35">
      <c r="B86" s="51" t="s">
        <v>75</v>
      </c>
      <c r="C86" s="52">
        <v>3133.92</v>
      </c>
      <c r="D86" s="53">
        <f t="shared" si="0"/>
        <v>606.72223932528004</v>
      </c>
    </row>
    <row r="87" spans="2:4" ht="14" customHeight="1" x14ac:dyDescent="0.35">
      <c r="B87" s="51" t="s">
        <v>76</v>
      </c>
      <c r="C87" s="52">
        <v>68318.63</v>
      </c>
      <c r="D87" s="53">
        <f t="shared" si="0"/>
        <v>13226.384904922672</v>
      </c>
    </row>
    <row r="88" spans="2:4" ht="14" customHeight="1" x14ac:dyDescent="0.35">
      <c r="B88" s="51" t="s">
        <v>77</v>
      </c>
      <c r="C88" s="52">
        <v>10000</v>
      </c>
      <c r="D88" s="53">
        <f t="shared" si="0"/>
        <v>1935.9850900000001</v>
      </c>
    </row>
    <row r="89" spans="2:4" ht="14" customHeight="1" x14ac:dyDescent="0.35">
      <c r="B89" s="51" t="s">
        <v>78</v>
      </c>
      <c r="C89" s="52">
        <v>147516.24</v>
      </c>
      <c r="D89" s="53">
        <f t="shared" si="0"/>
        <v>28558.924117286158</v>
      </c>
    </row>
    <row r="90" spans="2:4" ht="14" customHeight="1" x14ac:dyDescent="0.35">
      <c r="B90" s="51" t="s">
        <v>79</v>
      </c>
      <c r="C90" s="52">
        <v>0</v>
      </c>
      <c r="D90" s="53">
        <f t="shared" si="0"/>
        <v>0</v>
      </c>
    </row>
    <row r="91" spans="2:4" ht="14" customHeight="1" x14ac:dyDescent="0.35">
      <c r="B91" s="49" t="s">
        <v>80</v>
      </c>
      <c r="C91" s="55">
        <v>0</v>
      </c>
      <c r="D91" s="54"/>
    </row>
    <row r="92" spans="2:4" ht="14" customHeight="1" x14ac:dyDescent="0.35">
      <c r="B92" s="51" t="s">
        <v>81</v>
      </c>
      <c r="C92" s="56">
        <v>0</v>
      </c>
      <c r="D92" s="53">
        <f t="shared" si="0"/>
        <v>0</v>
      </c>
    </row>
    <row r="93" spans="2:4" ht="14" customHeight="1" x14ac:dyDescent="0.35">
      <c r="B93" s="51" t="s">
        <v>82</v>
      </c>
      <c r="C93" s="56">
        <v>0</v>
      </c>
      <c r="D93" s="53">
        <f t="shared" si="0"/>
        <v>0</v>
      </c>
    </row>
    <row r="94" spans="2:4" ht="14" customHeight="1" x14ac:dyDescent="0.35">
      <c r="B94" s="51" t="s">
        <v>83</v>
      </c>
      <c r="C94" s="56">
        <v>0</v>
      </c>
      <c r="D94" s="53">
        <f t="shared" si="0"/>
        <v>0</v>
      </c>
    </row>
    <row r="95" spans="2:4" ht="14" customHeight="1" x14ac:dyDescent="0.35">
      <c r="B95" s="49" t="s">
        <v>84</v>
      </c>
      <c r="C95" s="55">
        <f>C97</f>
        <v>0</v>
      </c>
      <c r="D95" s="54"/>
    </row>
    <row r="96" spans="2:4" ht="14" customHeight="1" x14ac:dyDescent="0.35">
      <c r="B96" s="51" t="s">
        <v>85</v>
      </c>
      <c r="C96" s="56">
        <v>0</v>
      </c>
      <c r="D96" s="53">
        <f t="shared" si="0"/>
        <v>0</v>
      </c>
    </row>
    <row r="97" spans="2:4" ht="14" customHeight="1" x14ac:dyDescent="0.35">
      <c r="B97" s="51" t="s">
        <v>86</v>
      </c>
      <c r="C97" s="56">
        <v>0</v>
      </c>
      <c r="D97" s="53">
        <f t="shared" si="0"/>
        <v>0</v>
      </c>
    </row>
    <row r="98" spans="2:4" ht="14" customHeight="1" x14ac:dyDescent="0.35">
      <c r="B98" s="49" t="s">
        <v>87</v>
      </c>
      <c r="C98" s="50">
        <f>SUM(C99:C113)</f>
        <v>82880.78</v>
      </c>
      <c r="D98" s="54"/>
    </row>
    <row r="99" spans="2:4" ht="14" customHeight="1" x14ac:dyDescent="0.35">
      <c r="B99" s="51" t="s">
        <v>88</v>
      </c>
      <c r="C99" s="52">
        <v>28000</v>
      </c>
      <c r="D99" s="53">
        <f t="shared" si="0"/>
        <v>5420.7582519999996</v>
      </c>
    </row>
    <row r="100" spans="2:4" ht="14" customHeight="1" x14ac:dyDescent="0.35">
      <c r="B100" s="51" t="s">
        <v>89</v>
      </c>
      <c r="C100" s="52">
        <v>1023.9</v>
      </c>
      <c r="D100" s="53">
        <f t="shared" si="0"/>
        <v>198.2255133651</v>
      </c>
    </row>
    <row r="101" spans="2:4" ht="14" customHeight="1" x14ac:dyDescent="0.35">
      <c r="B101" s="51" t="s">
        <v>90</v>
      </c>
      <c r="C101" s="52">
        <v>31008</v>
      </c>
      <c r="D101" s="53">
        <f t="shared" si="0"/>
        <v>6003.1025670720001</v>
      </c>
    </row>
    <row r="102" spans="2:4" ht="14" customHeight="1" x14ac:dyDescent="0.35">
      <c r="B102" s="51" t="s">
        <v>91</v>
      </c>
      <c r="C102" s="52">
        <v>0</v>
      </c>
      <c r="D102" s="53">
        <f t="shared" si="0"/>
        <v>0</v>
      </c>
    </row>
    <row r="103" spans="2:4" ht="14" customHeight="1" x14ac:dyDescent="0.35">
      <c r="B103" s="51" t="s">
        <v>92</v>
      </c>
      <c r="C103" s="52">
        <v>3015.75</v>
      </c>
      <c r="D103" s="53">
        <f t="shared" si="0"/>
        <v>583.84470351674997</v>
      </c>
    </row>
    <row r="104" spans="2:4" ht="14" customHeight="1" x14ac:dyDescent="0.35">
      <c r="B104" s="51" t="s">
        <v>93</v>
      </c>
      <c r="C104" s="52">
        <v>0</v>
      </c>
      <c r="D104" s="53">
        <f t="shared" si="0"/>
        <v>0</v>
      </c>
    </row>
    <row r="105" spans="2:4" ht="14" customHeight="1" x14ac:dyDescent="0.35">
      <c r="B105" s="51" t="s">
        <v>94</v>
      </c>
      <c r="C105" s="52">
        <v>0</v>
      </c>
      <c r="D105" s="53">
        <f t="shared" si="0"/>
        <v>0</v>
      </c>
    </row>
    <row r="106" spans="2:4" ht="14" customHeight="1" x14ac:dyDescent="0.35">
      <c r="B106" s="51" t="s">
        <v>95</v>
      </c>
      <c r="C106" s="52">
        <v>0</v>
      </c>
      <c r="D106" s="53">
        <f t="shared" si="0"/>
        <v>0</v>
      </c>
    </row>
    <row r="107" spans="2:4" ht="14" customHeight="1" x14ac:dyDescent="0.35">
      <c r="B107" s="51" t="s">
        <v>96</v>
      </c>
      <c r="C107" s="52">
        <v>3408.5</v>
      </c>
      <c r="D107" s="53">
        <f t="shared" si="0"/>
        <v>659.88051792650003</v>
      </c>
    </row>
    <row r="108" spans="2:4" ht="14" customHeight="1" x14ac:dyDescent="0.35">
      <c r="B108" s="51" t="s">
        <v>97</v>
      </c>
      <c r="C108" s="52">
        <v>0</v>
      </c>
      <c r="D108" s="53">
        <f t="shared" si="0"/>
        <v>0</v>
      </c>
    </row>
    <row r="109" spans="2:4" ht="14" customHeight="1" x14ac:dyDescent="0.35">
      <c r="B109" s="51" t="s">
        <v>98</v>
      </c>
      <c r="C109" s="52">
        <v>0</v>
      </c>
      <c r="D109" s="53">
        <f t="shared" si="0"/>
        <v>0</v>
      </c>
    </row>
    <row r="110" spans="2:4" ht="14" customHeight="1" x14ac:dyDescent="0.35">
      <c r="B110" s="51" t="s">
        <v>99</v>
      </c>
      <c r="C110" s="52">
        <v>0</v>
      </c>
      <c r="D110" s="53">
        <f t="shared" si="0"/>
        <v>0</v>
      </c>
    </row>
    <row r="111" spans="2:4" ht="14" customHeight="1" x14ac:dyDescent="0.35">
      <c r="B111" s="51" t="s">
        <v>100</v>
      </c>
      <c r="C111" s="52">
        <v>15044.63</v>
      </c>
      <c r="D111" s="53">
        <f t="shared" ref="D111:D123" si="1">C111*$D$44</f>
        <v>2912.6179364566697</v>
      </c>
    </row>
    <row r="112" spans="2:4" ht="14" customHeight="1" x14ac:dyDescent="0.35">
      <c r="B112" s="51" t="s">
        <v>101</v>
      </c>
      <c r="C112" s="52">
        <v>0</v>
      </c>
      <c r="D112" s="53">
        <f t="shared" si="1"/>
        <v>0</v>
      </c>
    </row>
    <row r="113" spans="2:4" ht="14" customHeight="1" x14ac:dyDescent="0.35">
      <c r="B113" s="51" t="s">
        <v>102</v>
      </c>
      <c r="C113" s="52">
        <v>1380</v>
      </c>
      <c r="D113" s="53">
        <f t="shared" si="1"/>
        <v>267.16594242000002</v>
      </c>
    </row>
    <row r="114" spans="2:4" ht="14" customHeight="1" x14ac:dyDescent="0.35">
      <c r="B114" s="49" t="s">
        <v>103</v>
      </c>
      <c r="C114" s="55">
        <f>SUM(C115:C117)</f>
        <v>266.5</v>
      </c>
      <c r="D114" s="54"/>
    </row>
    <row r="115" spans="2:4" ht="14" customHeight="1" x14ac:dyDescent="0.35">
      <c r="B115" s="51" t="s">
        <v>104</v>
      </c>
      <c r="C115" s="56">
        <v>0</v>
      </c>
      <c r="D115" s="53">
        <f t="shared" si="1"/>
        <v>0</v>
      </c>
    </row>
    <row r="116" spans="2:4" ht="14" customHeight="1" x14ac:dyDescent="0.35">
      <c r="B116" s="51" t="s">
        <v>105</v>
      </c>
      <c r="C116" s="56">
        <v>266.5</v>
      </c>
      <c r="D116" s="53">
        <f t="shared" si="1"/>
        <v>51.594002648500002</v>
      </c>
    </row>
    <row r="117" spans="2:4" ht="14" customHeight="1" x14ac:dyDescent="0.35">
      <c r="B117" s="51" t="s">
        <v>106</v>
      </c>
      <c r="C117" s="56">
        <v>0</v>
      </c>
      <c r="D117" s="53">
        <f t="shared" si="1"/>
        <v>0</v>
      </c>
    </row>
    <row r="118" spans="2:4" ht="14" customHeight="1" x14ac:dyDescent="0.35">
      <c r="B118" s="49" t="s">
        <v>107</v>
      </c>
      <c r="C118" s="55">
        <v>0</v>
      </c>
      <c r="D118" s="54"/>
    </row>
    <row r="119" spans="2:4" ht="14" customHeight="1" x14ac:dyDescent="0.35">
      <c r="B119" s="51" t="s">
        <v>108</v>
      </c>
      <c r="C119" s="56">
        <v>0</v>
      </c>
      <c r="D119" s="53">
        <f t="shared" si="1"/>
        <v>0</v>
      </c>
    </row>
    <row r="120" spans="2:4" ht="14" customHeight="1" x14ac:dyDescent="0.35">
      <c r="B120" s="49" t="s">
        <v>109</v>
      </c>
      <c r="C120" s="55">
        <v>0</v>
      </c>
      <c r="D120" s="54"/>
    </row>
    <row r="121" spans="2:4" ht="14" customHeight="1" x14ac:dyDescent="0.35">
      <c r="B121" s="51" t="s">
        <v>110</v>
      </c>
      <c r="C121" s="56">
        <v>0</v>
      </c>
      <c r="D121" s="53">
        <f t="shared" si="1"/>
        <v>0</v>
      </c>
    </row>
    <row r="122" spans="2:4" ht="14" customHeight="1" x14ac:dyDescent="0.35">
      <c r="B122" s="49" t="s">
        <v>111</v>
      </c>
      <c r="C122" s="55">
        <f>C123</f>
        <v>0</v>
      </c>
      <c r="D122" s="54"/>
    </row>
    <row r="123" spans="2:4" ht="14" customHeight="1" x14ac:dyDescent="0.35">
      <c r="B123" s="51" t="s">
        <v>111</v>
      </c>
      <c r="C123" s="56">
        <v>0</v>
      </c>
      <c r="D123" s="53">
        <f t="shared" si="1"/>
        <v>0</v>
      </c>
    </row>
    <row r="124" spans="2:4" ht="14" customHeight="1" x14ac:dyDescent="0.35">
      <c r="B124" s="58"/>
      <c r="C124" s="58"/>
      <c r="D124" s="59"/>
    </row>
    <row r="125" spans="2:4" ht="14" customHeight="1" x14ac:dyDescent="0.35">
      <c r="B125" s="60" t="s">
        <v>112</v>
      </c>
      <c r="C125" s="59">
        <f>C122+C118+C114+C98+C95+C91+C67+C65+C45</f>
        <v>1799077.33</v>
      </c>
      <c r="D125" s="59">
        <f>SUM(D45:D124)</f>
        <v>348298.68866370106</v>
      </c>
    </row>
  </sheetData>
  <mergeCells count="9">
    <mergeCell ref="B43:C44"/>
    <mergeCell ref="D37:E37"/>
    <mergeCell ref="D38:E38"/>
    <mergeCell ref="B2:E2"/>
    <mergeCell ref="B4:E4"/>
    <mergeCell ref="C14:D14"/>
    <mergeCell ref="C15:D15"/>
    <mergeCell ref="C18:D18"/>
    <mergeCell ref="B28:G32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5" orientation="portrait" r:id="rId1"/>
  <headerFooter>
    <oddFooter>&amp;C&amp;G&amp;R&amp;P/&amp;N</oddFooter>
  </headerFooter>
  <rowBreaks count="1" manualBreakCount="1">
    <brk id="39" min="1" max="6" man="1"/>
  </rowBreaks>
  <ignoredErrors>
    <ignoredError sqref="C114 C45:C72" formulaRange="1"/>
    <ignoredError sqref="F21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2024-01-22T12:11:27Z</cp:lastPrinted>
  <dcterms:created xsi:type="dcterms:W3CDTF">2023-07-18T13:53:25Z</dcterms:created>
  <dcterms:modified xsi:type="dcterms:W3CDTF">2024-01-22T15:13:02Z</dcterms:modified>
</cp:coreProperties>
</file>