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8622-daniela\Desktop\Tratativa\"/>
    </mc:Choice>
  </mc:AlternateContent>
  <xr:revisionPtr revIDLastSave="0" documentId="13_ncr:1_{2024013E-370E-4978-815C-9ABE4644087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Indicadores de Producao" sheetId="4" r:id="rId1"/>
    <sheet name="Indicadores Desempenho" sheetId="3" r:id="rId2"/>
  </sheets>
  <definedNames>
    <definedName name="_xlnm.Print_Area" localSheetId="1">'Indicadores Desempenho'!$A$1:$C$49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3" i="4" l="1"/>
  <c r="C96" i="4"/>
  <c r="C110" i="4" s="1"/>
  <c r="C86" i="4"/>
  <c r="C82" i="4"/>
  <c r="C12" i="4" s="1"/>
  <c r="D65" i="4"/>
  <c r="C11" i="4" s="1"/>
  <c r="C65" i="4"/>
  <c r="B65" i="4"/>
  <c r="C48" i="4"/>
  <c r="B48" i="4"/>
  <c r="C36" i="4"/>
  <c r="C6" i="4" s="1"/>
  <c r="B36" i="4"/>
  <c r="C24" i="4"/>
  <c r="C5" i="4" s="1"/>
  <c r="B24" i="4"/>
  <c r="C18" i="4"/>
  <c r="B18" i="4"/>
  <c r="B11" i="4"/>
  <c r="C10" i="4"/>
  <c r="C9" i="4"/>
  <c r="C8" i="4"/>
  <c r="C7" i="4"/>
  <c r="C4" i="4"/>
  <c r="C84" i="4" l="1"/>
  <c r="C9" i="3" l="1"/>
  <c r="C13" i="3"/>
  <c r="C43" i="3" l="1"/>
  <c r="C40" i="3"/>
  <c r="C46" i="3" l="1"/>
  <c r="C37" i="3" l="1"/>
  <c r="C34" i="3"/>
  <c r="C12" i="3"/>
  <c r="C16" i="3" l="1"/>
  <c r="C25" i="3"/>
  <c r="C19" i="3" l="1"/>
  <c r="C6" i="3"/>
</calcChain>
</file>

<file path=xl/sharedStrings.xml><?xml version="1.0" encoding="utf-8"?>
<sst xmlns="http://schemas.openxmlformats.org/spreadsheetml/2006/main" count="212" uniqueCount="162">
  <si>
    <t>Meta mensal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</si>
  <si>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</si>
  <si>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</si>
  <si>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</si>
  <si>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</si>
  <si>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t>Total de saídas no período</t>
  </si>
  <si>
    <t>3. Índice de Intervalo de Substituição de Leito (horas)</t>
  </si>
  <si>
    <t>Índice de Intervalo de Substituição de Leito (dias)</t>
  </si>
  <si>
    <t>Taxa de Ocupação Hospitalar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</si>
  <si>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</si>
  <si>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</si>
  <si>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</si>
  <si>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</si>
  <si>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</si>
  <si>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</si>
  <si>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</si>
  <si>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</si>
  <si>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</si>
  <si>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</si>
  <si>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Total de exames de imagem realizados no período mutiplicado</t>
  </si>
  <si>
    <t>Total de atendimentos realizados mensalmente</t>
  </si>
  <si>
    <t>≤ 20%</t>
  </si>
  <si>
    <t xml:space="preserve">INDICADORES DE DESEMPENHO </t>
  </si>
  <si>
    <t>&lt; 5%</t>
  </si>
  <si>
    <t>≥ 70%</t>
  </si>
  <si>
    <t>4. Taxa de Readmissão Hospitalar (29 dias)</t>
  </si>
  <si>
    <t>5. Taxa de Readmissão em UTI (48 horas)</t>
  </si>
  <si>
    <t>Nº de consultas médicas e não médicas ofertadas</t>
  </si>
  <si>
    <t>Nº de consultas médicas e não médicas propostas nas metas da unidade</t>
  </si>
  <si>
    <t>≥ 85%</t>
  </si>
  <si>
    <t>≤ 7</t>
  </si>
  <si>
    <t>&lt; 30</t>
  </si>
  <si>
    <t>6. Percentual de Ocorrência de Glosas no SIH - DATASUS</t>
  </si>
  <si>
    <t>Em apuração</t>
  </si>
  <si>
    <t>Indicadores da Parte variável referente ao 13º Termo Aditivo</t>
  </si>
  <si>
    <t>&lt; 50%</t>
  </si>
  <si>
    <t xml:space="preserve">Número de cirurgias realizadas com TMAT expirado </t>
  </si>
  <si>
    <t>Número de cirurgias eletivas em lista de espera e encaminhado para unidade</t>
  </si>
  <si>
    <t>&lt; 25%</t>
  </si>
  <si>
    <t>≥ 80%</t>
  </si>
  <si>
    <t>Nº de casos de DAEI digitadas em tempo oportuno - até 7 dias</t>
  </si>
  <si>
    <t>Nº de casos de DAEI investigadas em tempo oportuno - até 48 horas da data da notificação</t>
  </si>
  <si>
    <t xml:space="preserve">Nº de casos de DAEI notificadas (no período/mês) </t>
  </si>
  <si>
    <t>≤ 7%</t>
  </si>
  <si>
    <t>≤ 5%</t>
  </si>
  <si>
    <t>Não se aplica</t>
  </si>
  <si>
    <t>8. Percentual de cirurgias eletivas realizadas com TMAT (Tempo máximo aceitável para tratamento) expirado (↓) para o primeiro ano</t>
  </si>
  <si>
    <t>9. Percentual de cirurgias eletivas realizadas com TMAT (Tempo máximo aceitável para tratamento) expirado (↓) para o segundo ano</t>
  </si>
  <si>
    <t>10. Razão de Quantitativo de consultas ofertadas</t>
  </si>
  <si>
    <t>11. Percentual de Exames de Imagem com resultado disponibilizado em até 10 dias</t>
  </si>
  <si>
    <t>12. Percentual de Casos de Doenças/Agravos/Eventos de Notificação Compulsório Imediata (DAEI) Digitadas Oportunamente - até 7 dias</t>
  </si>
  <si>
    <t>13. Percentual de Casos de Doenças/Agravos/Eventos de Notificação Compulsório Imediata (DAEI) investigados oportunamente - até 48 horas da data da notificação</t>
  </si>
  <si>
    <t>7. Percentual de Suspensão de Cirurgias Eletivas por Condições Operacionais</t>
  </si>
  <si>
    <t>*Dezembro/ 2023</t>
  </si>
  <si>
    <r>
      <t>*</t>
    </r>
    <r>
      <rPr>
        <b/>
        <i/>
        <sz val="10"/>
        <rFont val="Arial"/>
        <family val="2"/>
      </rPr>
      <t>Nota Explicativa</t>
    </r>
    <r>
      <rPr>
        <i/>
        <sz val="10"/>
        <rFont val="Arial"/>
        <family val="2"/>
      </rPr>
      <t xml:space="preserve">: Os dados referente ao indicador de "Percentual de Ocorrência de Glosas no SIH - DATASUS" se referem a competência de dezembro/2023. Informamos que não é possível a apresentação dos dados referente a competência de janeiro/2024 devido ao fluxo de faturamento e apresentação das contas à Regulação Estadual. </t>
    </r>
  </si>
  <si>
    <t>Competência - Janeiro/2024</t>
  </si>
  <si>
    <t>E-SINA</t>
  </si>
  <si>
    <t>E-SINA, porém no gráfico está 4,29</t>
  </si>
  <si>
    <t>E-SINA, porém no gráfico está 23,32</t>
  </si>
  <si>
    <t>CENTRO ESTADUAL DE REABILITAÇÃO E READAPTAÇÃO DR. HENRIQUE SANTILLO - CRER</t>
  </si>
  <si>
    <t>LINHAS DE CONTRATAÇÃO</t>
  </si>
  <si>
    <t>META/MENSAL</t>
  </si>
  <si>
    <t>JAN/24</t>
  </si>
  <si>
    <t>Internação (Saídas Hospitalares)</t>
  </si>
  <si>
    <t>Cirurgias Eletivas</t>
  </si>
  <si>
    <t>Atividade Ambulatorial</t>
  </si>
  <si>
    <t>Terapias Especializadas</t>
  </si>
  <si>
    <t>Serviço de Atenção Domiciliar -SAD</t>
  </si>
  <si>
    <t>Oficina Ortopédica</t>
  </si>
  <si>
    <t>Prótese Auditivas</t>
  </si>
  <si>
    <t>SADT Externo (Ofertados)</t>
  </si>
  <si>
    <t>SADT Externo (Realizados)</t>
  </si>
  <si>
    <t>*NTMC</t>
  </si>
  <si>
    <t>INTERNAÇÕES HOSPITALARES</t>
  </si>
  <si>
    <t>Saídas Cirúrgicas</t>
  </si>
  <si>
    <t>Saídas Clínicas</t>
  </si>
  <si>
    <t>Saídas Reabilitação</t>
  </si>
  <si>
    <t>TOTAL</t>
  </si>
  <si>
    <t>CIRURGIAS ELETIVAS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</si>
  <si>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</si>
  <si>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</si>
  <si>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</si>
  <si>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Total Cirurgias Eletivas</t>
  </si>
  <si>
    <t>ATENDIMENTOS AMBULATORIAIS</t>
  </si>
  <si>
    <t>Consultas Médicas na Atenção Especializada</t>
  </si>
  <si>
    <t>Consultas Multiprofissionais na Atenção Especializada</t>
  </si>
  <si>
    <t>Consulta Multiprofissionais - Aconselhamento Genético</t>
  </si>
  <si>
    <t>Atendimento odontologico PNE - Consulta</t>
  </si>
  <si>
    <t>Atendimento odontologico PNE - Procedimentos</t>
  </si>
  <si>
    <t>Atendimento bucomaxilo - Consulta - de 1º vez</t>
  </si>
  <si>
    <t>Atendimento bucomaxilo - Consulta - outros</t>
  </si>
  <si>
    <t>Atendimento bucomaxilo - Procedimentos - ortognática</t>
  </si>
  <si>
    <t>Atendimento bucomaxilo - Procedimentos - outros</t>
  </si>
  <si>
    <t>TERAPIAS ESPECIALIZADAS</t>
  </si>
  <si>
    <t>Sessões Especializadas</t>
  </si>
  <si>
    <t>SAD</t>
  </si>
  <si>
    <t>OFICINA ORTOPÉDICA + APARELHOS AUDITIVOS</t>
  </si>
  <si>
    <t xml:space="preserve">Fixa </t>
  </si>
  <si>
    <t>Itinerante</t>
  </si>
  <si>
    <t>Próteses Auditivas</t>
  </si>
  <si>
    <t>SADT EXTERNO - OFERTADOS</t>
  </si>
  <si>
    <t>REGULAÇÃO</t>
  </si>
  <si>
    <t>AMBULATÓRIO
CRER</t>
  </si>
  <si>
    <t>Bera (Brainstem Evoked Response Audimetry)</t>
  </si>
  <si>
    <t xml:space="preserve">Doppler (MMII, MMSS, carótida e transcraniano) </t>
  </si>
  <si>
    <t>Ecocardiograma (transesofagico, de stress, transtorácico)</t>
  </si>
  <si>
    <t>Eletrocardiograma</t>
  </si>
  <si>
    <t>Eletroencefalograma</t>
  </si>
  <si>
    <t>Eletroneuromiografia</t>
  </si>
  <si>
    <t>Espirometria</t>
  </si>
  <si>
    <t>Laboratório de Análises Clínica</t>
  </si>
  <si>
    <t>Laboratório de Genética</t>
  </si>
  <si>
    <t>Radiologia</t>
  </si>
  <si>
    <t>Ressonância Nuclear Magnética</t>
  </si>
  <si>
    <t>Tomografia Computadorizada</t>
  </si>
  <si>
    <t>Videolaringoscopia</t>
  </si>
  <si>
    <t>SADT EXTERNO - REALIZADOS</t>
  </si>
  <si>
    <t>Mamografia</t>
  </si>
  <si>
    <t>SUBTOTAL</t>
  </si>
  <si>
    <t xml:space="preserve">Exames ambulatório CRER </t>
  </si>
  <si>
    <t>*Não tem meta contratada</t>
  </si>
  <si>
    <t>SADT INTERNO (INTERNAÇÃO)</t>
  </si>
  <si>
    <t>-</t>
  </si>
  <si>
    <t>ATENDIMENTO MÉDICO DETALHADO</t>
  </si>
  <si>
    <t>Avaliação Pré Anestésica</t>
  </si>
  <si>
    <t>Acupuntura</t>
  </si>
  <si>
    <t>Cardiologia</t>
  </si>
  <si>
    <t>Cirurgia Geral</t>
  </si>
  <si>
    <t>Cirurgia Plástica</t>
  </si>
  <si>
    <t>Cirurgia Torácica</t>
  </si>
  <si>
    <t>Cirurgia Vascular</t>
  </si>
  <si>
    <t xml:space="preserve">Clínica Geral </t>
  </si>
  <si>
    <t>Endocrinologia</t>
  </si>
  <si>
    <t>Fisiatria</t>
  </si>
  <si>
    <t>Geneticista</t>
  </si>
  <si>
    <t>Geriatria</t>
  </si>
  <si>
    <t>Infectologia</t>
  </si>
  <si>
    <t>Neurologista</t>
  </si>
  <si>
    <t>Neuropediatria</t>
  </si>
  <si>
    <t>Nutrologista</t>
  </si>
  <si>
    <t>Oftalmologia</t>
  </si>
  <si>
    <t>Ortopedia/Traumatologia</t>
  </si>
  <si>
    <t>Otorrinolaringologia</t>
  </si>
  <si>
    <t xml:space="preserve">Pneumologia/Tisiologia </t>
  </si>
  <si>
    <t>Urologia</t>
  </si>
  <si>
    <t>ATENDIMENTO MULTIPROFISSIONAL DETALHADO</t>
  </si>
  <si>
    <t>Arte Terapeuta</t>
  </si>
  <si>
    <t>Educador Fisico</t>
  </si>
  <si>
    <t>Enfermagem</t>
  </si>
  <si>
    <t>Fisioterapeuta</t>
  </si>
  <si>
    <t xml:space="preserve">Fonoaudiologia </t>
  </si>
  <si>
    <t xml:space="preserve">Musicoterapeuta </t>
  </si>
  <si>
    <t xml:space="preserve">Nutricionista </t>
  </si>
  <si>
    <t>Odontologia (Ambulatório CRER)</t>
  </si>
  <si>
    <t>Psicologia</t>
  </si>
  <si>
    <t>Terapia Ocupacional</t>
  </si>
  <si>
    <t>SERVIÇOS</t>
  </si>
  <si>
    <t>Indice de Satisfação Usuário Ambulatório</t>
  </si>
  <si>
    <t>Indice de Satisfação Usuário Internação</t>
  </si>
  <si>
    <t>SAU Geral</t>
  </si>
  <si>
    <t>Envio do Relatório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</si>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</sst>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6]mmm/yy"/>
    <numFmt numFmtId="165" formatCode="0.0%"/>
    <numFmt numFmtId="166" formatCode="#,##0.0"/>
    <numFmt numFmtId="167" formatCode="0.0"/>
    <numFmt numFmtId="168" formatCode="#,##0;[Red]#,##0"/>
  </numFmts>
  <fonts count="26" x14ac:knownFonts="1">
    <font>
      <sz val="11"/>
      <color rgb="FF000000"/>
      <name val="Calibri"/>
      <charset val="1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000000"/>
      <name val="Calibri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AFD09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AFD0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AFD09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E7E6E6"/>
      </patternFill>
    </fill>
    <fill>
      <patternFill patternType="solid">
        <fgColor rgb="FFFFFFFF"/>
        <bgColor rgb="FFEDEDE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/>
  </cellStyleXfs>
  <cellXfs count="176">
    <xf numFmtId="0" fontId="0" fillId="0" borderId="0" xfId="0"/>
    <xf numFmtId="0" fontId="3" fillId="0" borderId="0" xfId="0" applyFont="1"/>
    <xf numFmtId="167" fontId="0" fillId="0" borderId="0" xfId="0" applyNumberFormat="1"/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6" borderId="1" xfId="1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4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10" fontId="5" fillId="8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12" fillId="3" borderId="1" xfId="0" applyFont="1" applyFill="1" applyBorder="1" applyAlignment="1">
      <alignment vertical="center" wrapText="1"/>
    </xf>
    <xf numFmtId="10" fontId="12" fillId="6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4" borderId="1" xfId="0" applyFont="1" applyFill="1" applyBorder="1" applyAlignment="1">
      <alignment horizontal="right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49" fontId="17" fillId="10" borderId="1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3" fontId="18" fillId="11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49" fontId="17" fillId="10" borderId="16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/>
    </xf>
    <xf numFmtId="0" fontId="18" fillId="0" borderId="13" xfId="2" applyFont="1" applyBorder="1" applyAlignment="1">
      <alignment horizontal="justify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/>
    </xf>
    <xf numFmtId="3" fontId="17" fillId="12" borderId="16" xfId="0" applyNumberFormat="1" applyFont="1" applyFill="1" applyBorder="1" applyAlignment="1">
      <alignment horizontal="center" vertical="center"/>
    </xf>
    <xf numFmtId="0" fontId="20" fillId="12" borderId="16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0" fontId="2" fillId="4" borderId="0" xfId="0" applyFont="1" applyFill="1"/>
    <xf numFmtId="0" fontId="18" fillId="4" borderId="23" xfId="0" applyFont="1" applyFill="1" applyBorder="1" applyAlignment="1">
      <alignment horizontal="left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7" fillId="12" borderId="24" xfId="0" applyFont="1" applyFill="1" applyBorder="1" applyAlignment="1">
      <alignment horizontal="center" vertical="center" wrapText="1"/>
    </xf>
    <xf numFmtId="3" fontId="17" fillId="12" borderId="25" xfId="0" applyNumberFormat="1" applyFont="1" applyFill="1" applyBorder="1" applyAlignment="1">
      <alignment horizontal="center" vertical="center" wrapText="1"/>
    </xf>
    <xf numFmtId="3" fontId="17" fillId="12" borderId="16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3" fontId="18" fillId="11" borderId="27" xfId="0" applyNumberFormat="1" applyFont="1" applyFill="1" applyBorder="1" applyAlignment="1">
      <alignment horizontal="center" vertical="center" wrapText="1"/>
    </xf>
    <xf numFmtId="3" fontId="20" fillId="11" borderId="28" xfId="0" applyNumberFormat="1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17" fillId="11" borderId="29" xfId="0" applyFont="1" applyFill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17" fontId="17" fillId="10" borderId="16" xfId="0" applyNumberFormat="1" applyFont="1" applyFill="1" applyBorder="1" applyAlignment="1">
      <alignment horizontal="center" vertical="center" wrapText="1"/>
    </xf>
    <xf numFmtId="17" fontId="17" fillId="10" borderId="9" xfId="0" applyNumberFormat="1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left" vertical="center" wrapText="1"/>
    </xf>
    <xf numFmtId="168" fontId="19" fillId="0" borderId="11" xfId="2" applyNumberFormat="1" applyFont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13" xfId="2" applyFont="1" applyBorder="1" applyAlignment="1">
      <alignment horizontal="left" vertical="center" wrapText="1"/>
    </xf>
    <xf numFmtId="168" fontId="19" fillId="0" borderId="14" xfId="2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3" xfId="2" applyFont="1" applyBorder="1" applyAlignment="1">
      <alignment horizontal="left" vertical="center" wrapText="1"/>
    </xf>
    <xf numFmtId="168" fontId="19" fillId="0" borderId="20" xfId="2" applyNumberFormat="1" applyFont="1" applyBorder="1" applyAlignment="1">
      <alignment horizontal="center" vertical="center" wrapText="1"/>
    </xf>
    <xf numFmtId="168" fontId="17" fillId="12" borderId="25" xfId="0" applyNumberFormat="1" applyFont="1" applyFill="1" applyBorder="1" applyAlignment="1">
      <alignment horizontal="center" vertical="center" wrapText="1"/>
    </xf>
    <xf numFmtId="168" fontId="17" fillId="12" borderId="16" xfId="0" applyNumberFormat="1" applyFont="1" applyFill="1" applyBorder="1" applyAlignment="1">
      <alignment horizontal="center" vertical="center" wrapText="1"/>
    </xf>
    <xf numFmtId="168" fontId="17" fillId="12" borderId="9" xfId="0" applyNumberFormat="1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3" fontId="24" fillId="0" borderId="32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0" fontId="17" fillId="14" borderId="16" xfId="0" applyFont="1" applyFill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3" fontId="18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3" fontId="18" fillId="0" borderId="38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/>
    </xf>
    <xf numFmtId="10" fontId="18" fillId="0" borderId="22" xfId="0" applyNumberFormat="1" applyFont="1" applyBorder="1" applyAlignment="1">
      <alignment horizontal="center" vertical="center"/>
    </xf>
    <xf numFmtId="10" fontId="18" fillId="0" borderId="15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28" xfId="0" applyFont="1" applyFill="1" applyBorder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68" fontId="19" fillId="0" borderId="37" xfId="2" applyNumberFormat="1" applyFont="1" applyBorder="1" applyAlignment="1">
      <alignment horizontal="center" vertical="center" wrapText="1"/>
    </xf>
    <xf numFmtId="168" fontId="19" fillId="0" borderId="38" xfId="2" applyNumberFormat="1" applyFont="1" applyBorder="1" applyAlignment="1">
      <alignment horizontal="center" vertical="center" wrapText="1"/>
    </xf>
    <xf numFmtId="168" fontId="19" fillId="0" borderId="27" xfId="2" applyNumberFormat="1" applyFont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2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49" fontId="17" fillId="10" borderId="7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3">
    <cellStyle name="Normal" xfId="0" builtinId="0"/>
    <cellStyle name="Normal_BPA OUTUBRO 2" xfId="2" xr:uid="{398E0FC6-62B3-48F3-9BBE-F3C68BF04785}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AFD095"/>
      <rgbColor rgb="00808080"/>
      <rgbColor rgb="009999FF"/>
      <rgbColor rgb="00993366"/>
      <rgbColor rgb="00E2F0D9"/>
      <rgbColor rgb="00E6E6FF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E"/>
      <rgbColor rgb="00339966"/>
      <rgbColor rgb="00111111"/>
      <rgbColor rgb="0040404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57680</xdr:colOff>
      <xdr:row>0</xdr:row>
      <xdr:rowOff>12700</xdr:rowOff>
    </xdr:from>
    <xdr:to>
      <xdr:col>0</xdr:col>
      <xdr:colOff>1387053</xdr:colOff>
      <xdr:row>0</xdr:row>
      <xdr:rowOff>768351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4A1788-A1B7-422D-88AC-0FACE65FD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0" y="12700"/>
          <a:ext cx="1329373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2860675</xdr:colOff>
      <xdr:row>0</xdr:row>
      <xdr:rowOff>25400</xdr:rowOff>
    </xdr:from>
    <xdr:to>
      <xdr:col>2</xdr:col>
      <xdr:colOff>1330323</xdr:colOff>
      <xdr:row>0</xdr:row>
      <xdr:rowOff>825500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F30CE3-FDB2-4433-83E5-47633B12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0675" y="25400"/>
          <a:ext cx="5365748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5934075</xdr:colOff>
      <xdr:row>0</xdr:row>
      <xdr:rowOff>76200</xdr:rowOff>
    </xdr:from>
    <xdr:to>
      <xdr:col>2</xdr:col>
      <xdr:colOff>743744</xdr:colOff>
      <xdr:row>0</xdr:row>
      <xdr:rowOff>719112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700F382-725D-42B6-B175-4947786C1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76200"/>
          <a:ext cx="3467894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80B6171-5390-4A90-8FAD-3DF17BD52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A482-F6CD-4480-AEB6-C4430F0FB2A9}">
  <dimension ref="A1:J130"/>
  <sheetViews>
    <sheetView showGridLines="0" tabSelected="1" workbookViewId="0">
      <selection activeCell="E2" sqref="E2"/>
    </sheetView>
  </sheetViews>
  <sheetFormatPr defaultColWidth="9" defaultRowHeight="14.5" x14ac:dyDescent="0.35"/>
  <cols>
    <col min="1" max="1" width="80" bestFit="1" customWidth="1"/>
    <col min="2" max="2" width="18.7265625" customWidth="1"/>
    <col min="3" max="3" width="20.453125" bestFit="1" customWidth="1"/>
    <col min="4" max="4" width="20.1796875" customWidth="1"/>
    <col min="5" max="935" width="8.7265625" customWidth="1"/>
    <col min="940" max="945" width="11.54296875" customWidth="1"/>
  </cols>
  <sheetData>
    <row r="1" spans="1:7" ht="72" customHeight="1" thickBot="1" x14ac:dyDescent="0.4">
      <c r="A1" s="146"/>
      <c r="B1" s="146"/>
      <c r="C1" s="146"/>
      <c r="D1" s="37"/>
    </row>
    <row r="2" spans="1:7" ht="42.75" customHeight="1" thickBot="1" x14ac:dyDescent="0.4">
      <c r="A2" s="147" t="s">
        <v>59</v>
      </c>
      <c r="B2" s="148"/>
      <c r="C2" s="149"/>
    </row>
    <row r="3" spans="1:7" ht="28.5" customHeight="1" x14ac:dyDescent="0.35">
      <c r="A3" s="38" t="s">
        <v>60</v>
      </c>
      <c r="B3" s="39" t="s">
        <v>61</v>
      </c>
      <c r="C3" s="40" t="s">
        <v>62</v>
      </c>
      <c r="G3" s="41"/>
    </row>
    <row r="4" spans="1:7" ht="21" customHeight="1" x14ac:dyDescent="0.35">
      <c r="A4" s="42" t="s">
        <v>63</v>
      </c>
      <c r="B4" s="43">
        <v>901</v>
      </c>
      <c r="C4" s="44">
        <f>C18</f>
        <v>812</v>
      </c>
    </row>
    <row r="5" spans="1:7" ht="21" customHeight="1" x14ac:dyDescent="0.35">
      <c r="A5" s="42" t="s">
        <v>64</v>
      </c>
      <c r="B5" s="43">
        <v>803</v>
      </c>
      <c r="C5" s="45">
        <f>C24</f>
        <v>780</v>
      </c>
    </row>
    <row r="6" spans="1:7" ht="21" customHeight="1" x14ac:dyDescent="0.35">
      <c r="A6" s="42" t="s">
        <v>65</v>
      </c>
      <c r="B6" s="46">
        <v>16627</v>
      </c>
      <c r="C6" s="47">
        <f>C36</f>
        <v>15292</v>
      </c>
    </row>
    <row r="7" spans="1:7" ht="21" customHeight="1" x14ac:dyDescent="0.35">
      <c r="A7" s="42" t="s">
        <v>66</v>
      </c>
      <c r="B7" s="48">
        <v>30000</v>
      </c>
      <c r="C7" s="47">
        <f>C39</f>
        <v>28972</v>
      </c>
    </row>
    <row r="8" spans="1:7" ht="21" customHeight="1" x14ac:dyDescent="0.35">
      <c r="A8" s="42" t="s">
        <v>67</v>
      </c>
      <c r="B8" s="43">
        <v>60</v>
      </c>
      <c r="C8" s="44">
        <f>C42</f>
        <v>62</v>
      </c>
    </row>
    <row r="9" spans="1:7" ht="21" customHeight="1" x14ac:dyDescent="0.35">
      <c r="A9" s="42" t="s">
        <v>68</v>
      </c>
      <c r="B9" s="43">
        <v>990</v>
      </c>
      <c r="C9" s="49">
        <f>C45+C46</f>
        <v>966</v>
      </c>
    </row>
    <row r="10" spans="1:7" ht="21" customHeight="1" x14ac:dyDescent="0.35">
      <c r="A10" s="42" t="s">
        <v>69</v>
      </c>
      <c r="B10" s="43">
        <v>263</v>
      </c>
      <c r="C10" s="49">
        <f>C47</f>
        <v>263</v>
      </c>
    </row>
    <row r="11" spans="1:7" ht="21" customHeight="1" x14ac:dyDescent="0.35">
      <c r="A11" s="42" t="s">
        <v>70</v>
      </c>
      <c r="B11" s="50">
        <f>B65</f>
        <v>7651</v>
      </c>
      <c r="C11" s="49">
        <f>C65+D65</f>
        <v>34750</v>
      </c>
    </row>
    <row r="12" spans="1:7" ht="21" customHeight="1" x14ac:dyDescent="0.35">
      <c r="A12" s="42" t="s">
        <v>71</v>
      </c>
      <c r="B12" s="50" t="s">
        <v>72</v>
      </c>
      <c r="C12" s="49">
        <f>C82</f>
        <v>21932</v>
      </c>
    </row>
    <row r="13" spans="1:7" ht="15" thickBot="1" x14ac:dyDescent="0.4"/>
    <row r="14" spans="1:7" ht="21" customHeight="1" thickBot="1" x14ac:dyDescent="0.4">
      <c r="A14" s="51" t="s">
        <v>73</v>
      </c>
      <c r="B14" s="52" t="s">
        <v>61</v>
      </c>
      <c r="C14" s="53" t="s">
        <v>62</v>
      </c>
    </row>
    <row r="15" spans="1:7" ht="21" customHeight="1" x14ac:dyDescent="0.35">
      <c r="A15" s="54" t="s">
        <v>74</v>
      </c>
      <c r="B15" s="55">
        <v>803</v>
      </c>
      <c r="C15" s="56">
        <v>728</v>
      </c>
    </row>
    <row r="16" spans="1:7" ht="21" customHeight="1" x14ac:dyDescent="0.35">
      <c r="A16" s="57" t="s">
        <v>75</v>
      </c>
      <c r="B16" s="58">
        <v>67</v>
      </c>
      <c r="C16" s="45">
        <v>64</v>
      </c>
    </row>
    <row r="17" spans="1:10" ht="21" customHeight="1" thickBot="1" x14ac:dyDescent="0.4">
      <c r="A17" s="59" t="s">
        <v>76</v>
      </c>
      <c r="B17" s="60">
        <v>31</v>
      </c>
      <c r="C17" s="61">
        <v>20</v>
      </c>
    </row>
    <row r="18" spans="1:10" ht="21" customHeight="1" thickBot="1" x14ac:dyDescent="0.4">
      <c r="A18" s="62" t="s">
        <v>77</v>
      </c>
      <c r="B18" s="63">
        <f>SUM(B15:B17)</f>
        <v>901</v>
      </c>
      <c r="C18" s="62">
        <f>SUM(C15:C17)</f>
        <v>812</v>
      </c>
    </row>
    <row r="19" spans="1:10" ht="15" thickBot="1" x14ac:dyDescent="0.4"/>
    <row r="20" spans="1:10" ht="21" customHeight="1" thickBot="1" x14ac:dyDescent="0.4">
      <c r="A20" s="51" t="s">
        <v>78</v>
      </c>
      <c r="B20" s="52" t="s">
        <v>61</v>
      </c>
      <c r="C20" s="53" t="s">
        <v>62</v>
      </c>
    </row>
    <row r="21" spans="1:10" ht="21" customHeight="1" x14ac:dyDescent="0.35">
      <c r="A21" s="64" t="s">
        <v>79</v>
      </c>
      <c r="B21" s="50">
        <v>345</v>
      </c>
      <c r="C21" s="65">
        <v>173</v>
      </c>
    </row>
    <row r="22" spans="1:10" ht="21" customHeight="1" x14ac:dyDescent="0.35">
      <c r="A22" s="64" t="s">
        <v>80</v>
      </c>
      <c r="B22" s="50">
        <v>369</v>
      </c>
      <c r="C22" s="66">
        <v>587</v>
      </c>
    </row>
    <row r="23" spans="1:10" ht="21" customHeight="1" thickBot="1" x14ac:dyDescent="0.4">
      <c r="A23" s="64" t="s">
        <v>81</v>
      </c>
      <c r="B23" s="67">
        <v>89</v>
      </c>
      <c r="C23" s="61">
        <v>20</v>
      </c>
    </row>
    <row r="24" spans="1:10" ht="25.5" customHeight="1" thickBot="1" x14ac:dyDescent="0.4">
      <c r="A24" s="62" t="s">
        <v>82</v>
      </c>
      <c r="B24" s="68">
        <f>SUM(B21:B23)</f>
        <v>803</v>
      </c>
      <c r="C24" s="69">
        <f>SUM(C21:C23)</f>
        <v>780</v>
      </c>
    </row>
    <row r="25" spans="1:10" ht="15" thickBot="1" x14ac:dyDescent="0.4"/>
    <row r="26" spans="1:10" ht="21" customHeight="1" thickBot="1" x14ac:dyDescent="0.4">
      <c r="A26" s="51" t="s">
        <v>83</v>
      </c>
      <c r="B26" s="52" t="s">
        <v>61</v>
      </c>
      <c r="C26" s="53" t="s">
        <v>62</v>
      </c>
    </row>
    <row r="27" spans="1:10" ht="21" customHeight="1" x14ac:dyDescent="0.35">
      <c r="A27" s="70" t="s">
        <v>84</v>
      </c>
      <c r="B27" s="71">
        <v>11535</v>
      </c>
      <c r="C27" s="72">
        <v>10318</v>
      </c>
    </row>
    <row r="28" spans="1:10" ht="21" customHeight="1" x14ac:dyDescent="0.35">
      <c r="A28" s="42" t="s">
        <v>85</v>
      </c>
      <c r="B28" s="46">
        <v>4732</v>
      </c>
      <c r="C28" s="49">
        <v>4739</v>
      </c>
    </row>
    <row r="29" spans="1:10" ht="21" customHeight="1" x14ac:dyDescent="0.35">
      <c r="A29" s="42" t="s">
        <v>86</v>
      </c>
      <c r="B29" s="46">
        <v>20</v>
      </c>
      <c r="C29" s="49">
        <v>18</v>
      </c>
    </row>
    <row r="30" spans="1:10" ht="21" customHeight="1" x14ac:dyDescent="0.35">
      <c r="A30" s="42" t="s">
        <v>87</v>
      </c>
      <c r="B30" s="46">
        <v>60</v>
      </c>
      <c r="C30" s="44">
        <v>13</v>
      </c>
    </row>
    <row r="31" spans="1:10" ht="21" customHeight="1" x14ac:dyDescent="0.35">
      <c r="A31" s="42" t="s">
        <v>88</v>
      </c>
      <c r="B31" s="46">
        <v>120</v>
      </c>
      <c r="C31" s="44">
        <v>36</v>
      </c>
      <c r="E31" s="73"/>
      <c r="J31" s="1"/>
    </row>
    <row r="32" spans="1:10" ht="21" customHeight="1" x14ac:dyDescent="0.35">
      <c r="A32" s="74" t="s">
        <v>89</v>
      </c>
      <c r="B32" s="75">
        <v>40</v>
      </c>
      <c r="C32" s="61">
        <v>35</v>
      </c>
      <c r="J32" s="1"/>
    </row>
    <row r="33" spans="1:10" ht="21" customHeight="1" x14ac:dyDescent="0.35">
      <c r="A33" s="74" t="s">
        <v>90</v>
      </c>
      <c r="B33" s="75">
        <v>80</v>
      </c>
      <c r="C33" s="76">
        <v>113</v>
      </c>
      <c r="J33" s="1"/>
    </row>
    <row r="34" spans="1:10" ht="21" customHeight="1" x14ac:dyDescent="0.35">
      <c r="A34" s="74" t="s">
        <v>91</v>
      </c>
      <c r="B34" s="75">
        <v>10</v>
      </c>
      <c r="C34" s="76">
        <v>1</v>
      </c>
      <c r="J34" s="1"/>
    </row>
    <row r="35" spans="1:10" ht="21" customHeight="1" thickBot="1" x14ac:dyDescent="0.4">
      <c r="A35" s="77" t="s">
        <v>92</v>
      </c>
      <c r="B35" s="75">
        <v>30</v>
      </c>
      <c r="C35" s="76">
        <v>19</v>
      </c>
      <c r="J35" s="1"/>
    </row>
    <row r="36" spans="1:10" ht="21" customHeight="1" thickBot="1" x14ac:dyDescent="0.4">
      <c r="A36" s="78" t="s">
        <v>77</v>
      </c>
      <c r="B36" s="79">
        <f>SUM(B27:B35)</f>
        <v>16627</v>
      </c>
      <c r="C36" s="80">
        <f>SUM(C27:C35)</f>
        <v>15292</v>
      </c>
    </row>
    <row r="37" spans="1:10" ht="15" thickBot="1" x14ac:dyDescent="0.4"/>
    <row r="38" spans="1:10" ht="21" customHeight="1" thickBot="1" x14ac:dyDescent="0.4">
      <c r="A38" s="51" t="s">
        <v>93</v>
      </c>
      <c r="B38" s="52" t="s">
        <v>61</v>
      </c>
      <c r="C38" s="53" t="s">
        <v>62</v>
      </c>
    </row>
    <row r="39" spans="1:10" ht="21" customHeight="1" thickBot="1" x14ac:dyDescent="0.4">
      <c r="A39" s="81" t="s">
        <v>94</v>
      </c>
      <c r="B39" s="82">
        <v>30000</v>
      </c>
      <c r="C39" s="83">
        <v>28972</v>
      </c>
    </row>
    <row r="40" spans="1:10" ht="15" thickBot="1" x14ac:dyDescent="0.4"/>
    <row r="41" spans="1:10" ht="21" customHeight="1" thickBot="1" x14ac:dyDescent="0.4">
      <c r="A41" s="51" t="s">
        <v>95</v>
      </c>
      <c r="B41" s="52" t="s">
        <v>61</v>
      </c>
      <c r="C41" s="53" t="s">
        <v>62</v>
      </c>
    </row>
    <row r="42" spans="1:10" ht="21" customHeight="1" thickBot="1" x14ac:dyDescent="0.4">
      <c r="A42" s="81" t="s">
        <v>67</v>
      </c>
      <c r="B42" s="84">
        <v>60</v>
      </c>
      <c r="C42" s="85">
        <v>62</v>
      </c>
    </row>
    <row r="43" spans="1:10" ht="15" thickBot="1" x14ac:dyDescent="0.4"/>
    <row r="44" spans="1:10" ht="21" customHeight="1" thickBot="1" x14ac:dyDescent="0.4">
      <c r="A44" s="51" t="s">
        <v>96</v>
      </c>
      <c r="B44" s="52" t="s">
        <v>61</v>
      </c>
      <c r="C44" s="53" t="s">
        <v>62</v>
      </c>
    </row>
    <row r="45" spans="1:10" ht="18" customHeight="1" x14ac:dyDescent="0.35">
      <c r="A45" s="70" t="s">
        <v>97</v>
      </c>
      <c r="B45" s="150">
        <v>990</v>
      </c>
      <c r="C45" s="86">
        <v>781</v>
      </c>
    </row>
    <row r="46" spans="1:10" ht="18" customHeight="1" x14ac:dyDescent="0.35">
      <c r="A46" s="42" t="s">
        <v>98</v>
      </c>
      <c r="B46" s="151"/>
      <c r="C46" s="87">
        <v>185</v>
      </c>
    </row>
    <row r="47" spans="1:10" ht="18" customHeight="1" thickBot="1" x14ac:dyDescent="0.4">
      <c r="A47" s="88" t="s">
        <v>99</v>
      </c>
      <c r="B47" s="89">
        <v>263</v>
      </c>
      <c r="C47" s="90">
        <v>263</v>
      </c>
    </row>
    <row r="48" spans="1:10" ht="21" customHeight="1" thickBot="1" x14ac:dyDescent="0.4">
      <c r="A48" s="78" t="s">
        <v>77</v>
      </c>
      <c r="B48" s="79">
        <f>SUM(B45:B47)</f>
        <v>1253</v>
      </c>
      <c r="C48" s="80">
        <f>SUM(C45:C47)</f>
        <v>1229</v>
      </c>
    </row>
    <row r="49" spans="1:6" ht="15" thickBot="1" x14ac:dyDescent="0.4"/>
    <row r="50" spans="1:6" ht="21" customHeight="1" thickBot="1" x14ac:dyDescent="0.4">
      <c r="A50" s="152" t="s">
        <v>100</v>
      </c>
      <c r="B50" s="154" t="s">
        <v>61</v>
      </c>
      <c r="C50" s="156" t="s">
        <v>62</v>
      </c>
      <c r="D50" s="157"/>
    </row>
    <row r="51" spans="1:6" ht="31.5" thickBot="1" x14ac:dyDescent="0.4">
      <c r="A51" s="153"/>
      <c r="B51" s="155"/>
      <c r="C51" s="91" t="s">
        <v>101</v>
      </c>
      <c r="D51" s="92" t="s">
        <v>102</v>
      </c>
    </row>
    <row r="52" spans="1:6" ht="21" customHeight="1" x14ac:dyDescent="0.45">
      <c r="A52" s="93" t="s">
        <v>103</v>
      </c>
      <c r="B52" s="94">
        <v>100</v>
      </c>
      <c r="C52" s="95">
        <v>6</v>
      </c>
      <c r="D52" s="95">
        <v>92</v>
      </c>
      <c r="E52" s="96"/>
      <c r="F52" s="2"/>
    </row>
    <row r="53" spans="1:6" ht="21" customHeight="1" x14ac:dyDescent="0.45">
      <c r="A53" s="97" t="s">
        <v>104</v>
      </c>
      <c r="B53" s="98">
        <v>150</v>
      </c>
      <c r="C53" s="99">
        <v>40</v>
      </c>
      <c r="D53" s="99">
        <v>176</v>
      </c>
      <c r="E53" s="96"/>
      <c r="F53" s="2"/>
    </row>
    <row r="54" spans="1:6" ht="21" customHeight="1" x14ac:dyDescent="0.45">
      <c r="A54" s="97" t="s">
        <v>105</v>
      </c>
      <c r="B54" s="98">
        <v>200</v>
      </c>
      <c r="C54" s="99">
        <v>58</v>
      </c>
      <c r="D54" s="99">
        <v>187</v>
      </c>
      <c r="E54" s="96"/>
      <c r="F54" s="2"/>
    </row>
    <row r="55" spans="1:6" ht="21" customHeight="1" x14ac:dyDescent="0.45">
      <c r="A55" s="97" t="s">
        <v>106</v>
      </c>
      <c r="B55" s="98">
        <v>10</v>
      </c>
      <c r="C55" s="99">
        <v>72</v>
      </c>
      <c r="D55" s="99">
        <v>1006</v>
      </c>
      <c r="E55" s="96"/>
      <c r="F55" s="2"/>
    </row>
    <row r="56" spans="1:6" ht="21" customHeight="1" x14ac:dyDescent="0.45">
      <c r="A56" s="97" t="s">
        <v>107</v>
      </c>
      <c r="B56" s="98">
        <v>60</v>
      </c>
      <c r="C56" s="100">
        <v>50</v>
      </c>
      <c r="D56" s="100">
        <v>52</v>
      </c>
      <c r="E56" s="96"/>
      <c r="F56" s="2"/>
    </row>
    <row r="57" spans="1:6" ht="21" customHeight="1" x14ac:dyDescent="0.45">
      <c r="A57" s="97" t="s">
        <v>108</v>
      </c>
      <c r="B57" s="98">
        <v>200</v>
      </c>
      <c r="C57" s="101">
        <v>70</v>
      </c>
      <c r="D57" s="101">
        <v>200</v>
      </c>
      <c r="E57" s="96"/>
      <c r="F57" s="2"/>
    </row>
    <row r="58" spans="1:6" ht="21" customHeight="1" x14ac:dyDescent="0.45">
      <c r="A58" s="97" t="s">
        <v>109</v>
      </c>
      <c r="B58" s="98">
        <v>100</v>
      </c>
      <c r="C58" s="102">
        <v>52</v>
      </c>
      <c r="D58" s="102">
        <v>172</v>
      </c>
      <c r="E58" s="96"/>
      <c r="F58" s="2"/>
    </row>
    <row r="59" spans="1:6" ht="21" customHeight="1" x14ac:dyDescent="0.45">
      <c r="A59" s="97" t="s">
        <v>110</v>
      </c>
      <c r="B59" s="98">
        <v>5000</v>
      </c>
      <c r="C59" s="101">
        <v>7260</v>
      </c>
      <c r="D59" s="101">
        <v>18238</v>
      </c>
      <c r="E59" s="96"/>
      <c r="F59" s="2"/>
    </row>
    <row r="60" spans="1:6" ht="21" customHeight="1" x14ac:dyDescent="0.45">
      <c r="A60" s="97" t="s">
        <v>111</v>
      </c>
      <c r="B60" s="98">
        <v>431</v>
      </c>
      <c r="C60" s="101">
        <v>132</v>
      </c>
      <c r="D60" s="101">
        <v>308</v>
      </c>
      <c r="E60" s="96"/>
      <c r="F60" s="2"/>
    </row>
    <row r="61" spans="1:6" ht="21" customHeight="1" x14ac:dyDescent="0.45">
      <c r="A61" s="97" t="s">
        <v>112</v>
      </c>
      <c r="B61" s="98">
        <v>150</v>
      </c>
      <c r="C61" s="101">
        <v>25</v>
      </c>
      <c r="D61" s="101">
        <v>4495</v>
      </c>
      <c r="E61" s="96"/>
      <c r="F61" s="2"/>
    </row>
    <row r="62" spans="1:6" ht="21" customHeight="1" x14ac:dyDescent="0.45">
      <c r="A62" s="97" t="s">
        <v>113</v>
      </c>
      <c r="B62" s="98">
        <v>800</v>
      </c>
      <c r="C62" s="101">
        <v>198</v>
      </c>
      <c r="D62" s="101">
        <v>829</v>
      </c>
      <c r="E62" s="96"/>
      <c r="F62" s="2"/>
    </row>
    <row r="63" spans="1:6" ht="21" customHeight="1" x14ac:dyDescent="0.45">
      <c r="A63" s="97" t="s">
        <v>114</v>
      </c>
      <c r="B63" s="98">
        <v>350</v>
      </c>
      <c r="C63" s="101">
        <v>642</v>
      </c>
      <c r="D63" s="101">
        <v>306</v>
      </c>
      <c r="E63" s="96"/>
      <c r="F63" s="2"/>
    </row>
    <row r="64" spans="1:6" ht="21" customHeight="1" thickBot="1" x14ac:dyDescent="0.5">
      <c r="A64" s="103" t="s">
        <v>115</v>
      </c>
      <c r="B64" s="104">
        <v>100</v>
      </c>
      <c r="C64" s="101">
        <v>6</v>
      </c>
      <c r="D64" s="101">
        <v>78</v>
      </c>
      <c r="E64" s="96"/>
      <c r="F64" s="2"/>
    </row>
    <row r="65" spans="1:6" ht="21" customHeight="1" thickBot="1" x14ac:dyDescent="0.5">
      <c r="A65" s="78" t="s">
        <v>77</v>
      </c>
      <c r="B65" s="105">
        <f>SUM(B52:B64)</f>
        <v>7651</v>
      </c>
      <c r="C65" s="106">
        <f>SUM(C52:C64)</f>
        <v>8611</v>
      </c>
      <c r="D65" s="107">
        <f>SUM(D52:D64)</f>
        <v>26139</v>
      </c>
      <c r="E65" s="96"/>
      <c r="F65" s="2"/>
    </row>
    <row r="66" spans="1:6" ht="15" thickBot="1" x14ac:dyDescent="0.4">
      <c r="F66" s="2"/>
    </row>
    <row r="67" spans="1:6" ht="21" customHeight="1" thickBot="1" x14ac:dyDescent="0.4">
      <c r="A67" s="51" t="s">
        <v>116</v>
      </c>
      <c r="B67" s="52" t="s">
        <v>61</v>
      </c>
      <c r="C67" s="53" t="s">
        <v>62</v>
      </c>
    </row>
    <row r="68" spans="1:6" ht="21" customHeight="1" x14ac:dyDescent="0.35">
      <c r="A68" s="97" t="s">
        <v>103</v>
      </c>
      <c r="B68" s="135" t="s">
        <v>72</v>
      </c>
      <c r="C68" s="108">
        <v>79</v>
      </c>
    </row>
    <row r="69" spans="1:6" ht="21" customHeight="1" x14ac:dyDescent="0.35">
      <c r="A69" s="97" t="s">
        <v>104</v>
      </c>
      <c r="B69" s="136"/>
      <c r="C69" s="109">
        <v>153</v>
      </c>
    </row>
    <row r="70" spans="1:6" ht="21" customHeight="1" x14ac:dyDescent="0.35">
      <c r="A70" s="97" t="s">
        <v>105</v>
      </c>
      <c r="B70" s="136"/>
      <c r="C70" s="109">
        <v>151</v>
      </c>
    </row>
    <row r="71" spans="1:6" ht="21" customHeight="1" x14ac:dyDescent="0.35">
      <c r="A71" s="97" t="s">
        <v>106</v>
      </c>
      <c r="B71" s="136"/>
      <c r="C71" s="110">
        <v>469</v>
      </c>
    </row>
    <row r="72" spans="1:6" ht="21" customHeight="1" x14ac:dyDescent="0.35">
      <c r="A72" s="97" t="s">
        <v>107</v>
      </c>
      <c r="B72" s="136"/>
      <c r="C72" s="111">
        <v>47</v>
      </c>
    </row>
    <row r="73" spans="1:6" ht="21" customHeight="1" x14ac:dyDescent="0.35">
      <c r="A73" s="97" t="s">
        <v>108</v>
      </c>
      <c r="B73" s="136"/>
      <c r="C73" s="111">
        <v>163</v>
      </c>
    </row>
    <row r="74" spans="1:6" ht="21" customHeight="1" x14ac:dyDescent="0.35">
      <c r="A74" s="97" t="s">
        <v>109</v>
      </c>
      <c r="B74" s="136"/>
      <c r="C74" s="111">
        <v>120</v>
      </c>
    </row>
    <row r="75" spans="1:6" ht="21" customHeight="1" x14ac:dyDescent="0.35">
      <c r="A75" s="97" t="s">
        <v>110</v>
      </c>
      <c r="B75" s="136"/>
      <c r="C75" s="111">
        <v>15975</v>
      </c>
    </row>
    <row r="76" spans="1:6" ht="21" customHeight="1" x14ac:dyDescent="0.35">
      <c r="A76" s="97" t="s">
        <v>111</v>
      </c>
      <c r="B76" s="136"/>
      <c r="C76" s="111">
        <v>72</v>
      </c>
    </row>
    <row r="77" spans="1:6" ht="21" hidden="1" customHeight="1" x14ac:dyDescent="0.35">
      <c r="A77" s="97" t="s">
        <v>117</v>
      </c>
      <c r="B77" s="136"/>
      <c r="C77" s="111"/>
    </row>
    <row r="78" spans="1:6" ht="21" customHeight="1" x14ac:dyDescent="0.35">
      <c r="A78" s="97" t="s">
        <v>112</v>
      </c>
      <c r="B78" s="136"/>
      <c r="C78" s="111">
        <v>3154</v>
      </c>
    </row>
    <row r="79" spans="1:6" ht="21" customHeight="1" x14ac:dyDescent="0.35">
      <c r="A79" s="97" t="s">
        <v>113</v>
      </c>
      <c r="B79" s="136"/>
      <c r="C79" s="110">
        <v>763</v>
      </c>
    </row>
    <row r="80" spans="1:6" ht="21" customHeight="1" x14ac:dyDescent="0.35">
      <c r="A80" s="97" t="s">
        <v>114</v>
      </c>
      <c r="B80" s="136"/>
      <c r="C80" s="110">
        <v>739</v>
      </c>
    </row>
    <row r="81" spans="1:3" ht="21" customHeight="1" thickBot="1" x14ac:dyDescent="0.4">
      <c r="A81" s="103" t="s">
        <v>115</v>
      </c>
      <c r="B81" s="137"/>
      <c r="C81" s="112">
        <v>47</v>
      </c>
    </row>
    <row r="82" spans="1:3" ht="21" customHeight="1" thickBot="1" x14ac:dyDescent="0.4">
      <c r="A82" s="138" t="s">
        <v>118</v>
      </c>
      <c r="B82" s="139"/>
      <c r="C82" s="68">
        <f>SUM(C68:C81)</f>
        <v>21932</v>
      </c>
    </row>
    <row r="83" spans="1:3" ht="21" customHeight="1" thickBot="1" x14ac:dyDescent="0.4">
      <c r="A83" s="140" t="s">
        <v>119</v>
      </c>
      <c r="B83" s="141"/>
      <c r="C83" s="113">
        <v>2548</v>
      </c>
    </row>
    <row r="84" spans="1:3" ht="21" customHeight="1" thickBot="1" x14ac:dyDescent="0.4">
      <c r="A84" s="138" t="s">
        <v>77</v>
      </c>
      <c r="B84" s="139"/>
      <c r="C84" s="68">
        <f>SUM(C82+C83)</f>
        <v>24480</v>
      </c>
    </row>
    <row r="85" spans="1:3" ht="15" thickBot="1" x14ac:dyDescent="0.4">
      <c r="A85" t="s">
        <v>120</v>
      </c>
    </row>
    <row r="86" spans="1:3" ht="30.75" customHeight="1" thickBot="1" x14ac:dyDescent="0.4">
      <c r="A86" s="114" t="s">
        <v>121</v>
      </c>
      <c r="B86" s="115" t="s">
        <v>122</v>
      </c>
      <c r="C86" s="115">
        <f>3852+1185+1535+7592+185+1+1</f>
        <v>14351</v>
      </c>
    </row>
    <row r="87" spans="1:3" ht="15" thickBot="1" x14ac:dyDescent="0.4"/>
    <row r="88" spans="1:3" ht="25.5" customHeight="1" thickBot="1" x14ac:dyDescent="0.4">
      <c r="A88" s="52" t="s">
        <v>123</v>
      </c>
      <c r="B88" s="52" t="s">
        <v>61</v>
      </c>
      <c r="C88" s="53" t="s">
        <v>62</v>
      </c>
    </row>
    <row r="89" spans="1:3" ht="21" customHeight="1" x14ac:dyDescent="0.35">
      <c r="A89" s="116" t="s">
        <v>124</v>
      </c>
      <c r="B89" s="126">
        <v>11535</v>
      </c>
      <c r="C89" s="117">
        <v>669</v>
      </c>
    </row>
    <row r="90" spans="1:3" ht="21" customHeight="1" x14ac:dyDescent="0.35">
      <c r="A90" s="42" t="s">
        <v>125</v>
      </c>
      <c r="B90" s="142"/>
      <c r="C90" s="117">
        <v>276</v>
      </c>
    </row>
    <row r="91" spans="1:3" ht="21" customHeight="1" x14ac:dyDescent="0.35">
      <c r="A91" s="118" t="s">
        <v>126</v>
      </c>
      <c r="B91" s="142"/>
      <c r="C91" s="117">
        <v>724</v>
      </c>
    </row>
    <row r="92" spans="1:3" ht="21" customHeight="1" x14ac:dyDescent="0.35">
      <c r="A92" s="42" t="s">
        <v>127</v>
      </c>
      <c r="B92" s="142"/>
      <c r="C92" s="117">
        <v>603</v>
      </c>
    </row>
    <row r="93" spans="1:3" ht="21" customHeight="1" x14ac:dyDescent="0.35">
      <c r="A93" s="42" t="s">
        <v>128</v>
      </c>
      <c r="B93" s="142"/>
      <c r="C93" s="117">
        <v>26</v>
      </c>
    </row>
    <row r="94" spans="1:3" ht="21" customHeight="1" x14ac:dyDescent="0.35">
      <c r="A94" s="42" t="s">
        <v>129</v>
      </c>
      <c r="B94" s="142"/>
      <c r="C94" s="117">
        <v>31</v>
      </c>
    </row>
    <row r="95" spans="1:3" ht="21" customHeight="1" x14ac:dyDescent="0.35">
      <c r="A95" s="42" t="s">
        <v>130</v>
      </c>
      <c r="B95" s="142"/>
      <c r="C95" s="117">
        <v>406</v>
      </c>
    </row>
    <row r="96" spans="1:3" ht="21" customHeight="1" x14ac:dyDescent="0.35">
      <c r="A96" s="42" t="s">
        <v>131</v>
      </c>
      <c r="B96" s="142"/>
      <c r="C96" s="117">
        <f>116+14</f>
        <v>130</v>
      </c>
    </row>
    <row r="97" spans="1:3" ht="21" customHeight="1" x14ac:dyDescent="0.35">
      <c r="A97" s="42" t="s">
        <v>132</v>
      </c>
      <c r="B97" s="142"/>
      <c r="C97" s="117">
        <v>57</v>
      </c>
    </row>
    <row r="98" spans="1:3" ht="21" customHeight="1" x14ac:dyDescent="0.35">
      <c r="A98" s="42" t="s">
        <v>133</v>
      </c>
      <c r="B98" s="142"/>
      <c r="C98" s="117">
        <v>981</v>
      </c>
    </row>
    <row r="99" spans="1:3" ht="21" customHeight="1" x14ac:dyDescent="0.35">
      <c r="A99" s="42" t="s">
        <v>134</v>
      </c>
      <c r="B99" s="142"/>
      <c r="C99" s="117">
        <v>66</v>
      </c>
    </row>
    <row r="100" spans="1:3" ht="21" customHeight="1" x14ac:dyDescent="0.35">
      <c r="A100" s="42" t="s">
        <v>135</v>
      </c>
      <c r="B100" s="142"/>
      <c r="C100" s="117">
        <v>7</v>
      </c>
    </row>
    <row r="101" spans="1:3" ht="21" customHeight="1" x14ac:dyDescent="0.35">
      <c r="A101" s="42" t="s">
        <v>136</v>
      </c>
      <c r="B101" s="142"/>
      <c r="C101" s="117">
        <v>12</v>
      </c>
    </row>
    <row r="102" spans="1:3" ht="21" customHeight="1" x14ac:dyDescent="0.35">
      <c r="A102" s="42" t="s">
        <v>137</v>
      </c>
      <c r="B102" s="142"/>
      <c r="C102" s="117">
        <v>393</v>
      </c>
    </row>
    <row r="103" spans="1:3" ht="21" customHeight="1" x14ac:dyDescent="0.35">
      <c r="A103" s="42" t="s">
        <v>138</v>
      </c>
      <c r="B103" s="142"/>
      <c r="C103" s="117">
        <v>32</v>
      </c>
    </row>
    <row r="104" spans="1:3" ht="21" customHeight="1" x14ac:dyDescent="0.35">
      <c r="A104" s="42" t="s">
        <v>139</v>
      </c>
      <c r="B104" s="142"/>
      <c r="C104" s="117">
        <v>20</v>
      </c>
    </row>
    <row r="105" spans="1:3" ht="21" customHeight="1" x14ac:dyDescent="0.35">
      <c r="A105" s="42" t="s">
        <v>140</v>
      </c>
      <c r="B105" s="142"/>
      <c r="C105" s="117">
        <v>76</v>
      </c>
    </row>
    <row r="106" spans="1:3" ht="21" customHeight="1" x14ac:dyDescent="0.35">
      <c r="A106" s="42" t="s">
        <v>141</v>
      </c>
      <c r="B106" s="142"/>
      <c r="C106" s="117">
        <v>3775</v>
      </c>
    </row>
    <row r="107" spans="1:3" ht="21" customHeight="1" x14ac:dyDescent="0.35">
      <c r="A107" s="42" t="s">
        <v>142</v>
      </c>
      <c r="B107" s="142"/>
      <c r="C107" s="117">
        <v>1632</v>
      </c>
    </row>
    <row r="108" spans="1:3" ht="21" customHeight="1" x14ac:dyDescent="0.35">
      <c r="A108" s="42" t="s">
        <v>143</v>
      </c>
      <c r="B108" s="143"/>
      <c r="C108" s="117">
        <v>272</v>
      </c>
    </row>
    <row r="109" spans="1:3" ht="21" customHeight="1" thickBot="1" x14ac:dyDescent="0.4">
      <c r="A109" s="77" t="s">
        <v>144</v>
      </c>
      <c r="B109" s="119"/>
      <c r="C109" s="117">
        <v>130</v>
      </c>
    </row>
    <row r="110" spans="1:3" ht="21" customHeight="1" thickBot="1" x14ac:dyDescent="0.4">
      <c r="A110" s="144" t="s">
        <v>77</v>
      </c>
      <c r="B110" s="145"/>
      <c r="C110" s="68">
        <f>SUM(C89:C109)</f>
        <v>10318</v>
      </c>
    </row>
    <row r="111" spans="1:3" ht="15" thickBot="1" x14ac:dyDescent="0.4"/>
    <row r="112" spans="1:3" ht="21" customHeight="1" thickBot="1" x14ac:dyDescent="0.4">
      <c r="A112" s="51" t="s">
        <v>145</v>
      </c>
      <c r="B112" s="52" t="s">
        <v>61</v>
      </c>
      <c r="C112" s="53" t="s">
        <v>62</v>
      </c>
    </row>
    <row r="113" spans="1:4" ht="21" customHeight="1" x14ac:dyDescent="0.35">
      <c r="A113" s="70" t="s">
        <v>146</v>
      </c>
      <c r="B113" s="126">
        <v>4732</v>
      </c>
      <c r="C113" s="120">
        <v>0</v>
      </c>
    </row>
    <row r="114" spans="1:4" ht="21" customHeight="1" x14ac:dyDescent="0.35">
      <c r="A114" s="42" t="s">
        <v>147</v>
      </c>
      <c r="B114" s="127"/>
      <c r="C114" s="120">
        <v>185</v>
      </c>
    </row>
    <row r="115" spans="1:4" ht="21" customHeight="1" x14ac:dyDescent="0.35">
      <c r="A115" s="42" t="s">
        <v>148</v>
      </c>
      <c r="B115" s="127"/>
      <c r="C115" s="120">
        <v>797</v>
      </c>
    </row>
    <row r="116" spans="1:4" ht="21" customHeight="1" x14ac:dyDescent="0.35">
      <c r="A116" s="42" t="s">
        <v>149</v>
      </c>
      <c r="B116" s="127"/>
      <c r="C116" s="120">
        <v>1071</v>
      </c>
    </row>
    <row r="117" spans="1:4" ht="21" customHeight="1" x14ac:dyDescent="0.35">
      <c r="A117" s="42" t="s">
        <v>150</v>
      </c>
      <c r="B117" s="127"/>
      <c r="C117" s="120">
        <v>736</v>
      </c>
    </row>
    <row r="118" spans="1:4" ht="21" customHeight="1" x14ac:dyDescent="0.35">
      <c r="A118" s="42" t="s">
        <v>151</v>
      </c>
      <c r="B118" s="127"/>
      <c r="C118" s="120">
        <v>13</v>
      </c>
    </row>
    <row r="119" spans="1:4" ht="21" customHeight="1" x14ac:dyDescent="0.35">
      <c r="A119" s="42" t="s">
        <v>152</v>
      </c>
      <c r="B119" s="127"/>
      <c r="C119" s="120">
        <v>84</v>
      </c>
    </row>
    <row r="120" spans="1:4" ht="21" customHeight="1" x14ac:dyDescent="0.35">
      <c r="A120" s="42" t="s">
        <v>153</v>
      </c>
      <c r="B120" s="127"/>
      <c r="C120" s="120">
        <v>414</v>
      </c>
    </row>
    <row r="121" spans="1:4" ht="21" customHeight="1" x14ac:dyDescent="0.35">
      <c r="A121" s="42" t="s">
        <v>154</v>
      </c>
      <c r="B121" s="127"/>
      <c r="C121" s="120">
        <v>700</v>
      </c>
      <c r="D121" s="41"/>
    </row>
    <row r="122" spans="1:4" ht="21" customHeight="1" thickBot="1" x14ac:dyDescent="0.4">
      <c r="A122" s="88" t="s">
        <v>155</v>
      </c>
      <c r="B122" s="128"/>
      <c r="C122" s="120">
        <v>739</v>
      </c>
      <c r="D122" s="41"/>
    </row>
    <row r="123" spans="1:4" ht="21" customHeight="1" thickBot="1" x14ac:dyDescent="0.4">
      <c r="A123" s="129" t="s">
        <v>77</v>
      </c>
      <c r="B123" s="130"/>
      <c r="C123" s="68">
        <f>SUM(C113:C122)</f>
        <v>4739</v>
      </c>
    </row>
    <row r="124" spans="1:4" ht="15" thickBot="1" x14ac:dyDescent="0.4"/>
    <row r="125" spans="1:4" ht="21" customHeight="1" thickBot="1" x14ac:dyDescent="0.4">
      <c r="A125" s="131" t="s">
        <v>156</v>
      </c>
      <c r="B125" s="132"/>
      <c r="C125" s="53" t="s">
        <v>62</v>
      </c>
    </row>
    <row r="126" spans="1:4" ht="21" customHeight="1" x14ac:dyDescent="0.35">
      <c r="A126" s="133" t="s">
        <v>157</v>
      </c>
      <c r="B126" s="134"/>
      <c r="C126" s="121">
        <v>0.92330000000000001</v>
      </c>
    </row>
    <row r="127" spans="1:4" ht="21" customHeight="1" x14ac:dyDescent="0.35">
      <c r="A127" s="133" t="s">
        <v>158</v>
      </c>
      <c r="B127" s="134"/>
      <c r="C127" s="122">
        <v>0.93720000000000003</v>
      </c>
    </row>
    <row r="128" spans="1:4" ht="21" customHeight="1" x14ac:dyDescent="0.35">
      <c r="A128" s="133" t="s">
        <v>159</v>
      </c>
      <c r="B128" s="134"/>
      <c r="C128" s="122">
        <v>0.9264</v>
      </c>
    </row>
    <row r="129" spans="1:3" ht="21" customHeight="1" thickBot="1" x14ac:dyDescent="0.4">
      <c r="A129" s="124" t="s">
        <v>160</v>
      </c>
      <c r="B129" s="125"/>
      <c r="C129" s="123" t="s">
        <v>161</v>
      </c>
    </row>
    <row r="130" spans="1:3" ht="21" customHeight="1" x14ac:dyDescent="0.35"/>
  </sheetData>
  <mergeCells count="19">
    <mergeCell ref="A110:B110"/>
    <mergeCell ref="A1:C1"/>
    <mergeCell ref="A2:C2"/>
    <mergeCell ref="B45:B46"/>
    <mergeCell ref="A50:A51"/>
    <mergeCell ref="B50:B51"/>
    <mergeCell ref="C50:D50"/>
    <mergeCell ref="B68:B81"/>
    <mergeCell ref="A82:B82"/>
    <mergeCell ref="A83:B83"/>
    <mergeCell ref="A84:B84"/>
    <mergeCell ref="B89:B108"/>
    <mergeCell ref="A129:B129"/>
    <mergeCell ref="B113:B122"/>
    <mergeCell ref="A123:B123"/>
    <mergeCell ref="A125:B125"/>
    <mergeCell ref="A126:B126"/>
    <mergeCell ref="A127:B127"/>
    <mergeCell ref="A128:B12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showGridLines="0" view="pageBreakPreview" zoomScaleNormal="100" zoomScaleSheetLayoutView="100" workbookViewId="0">
      <selection activeCell="C29" sqref="C29"/>
    </sheetView>
  </sheetViews>
  <sheetFormatPr defaultColWidth="9" defaultRowHeight="14.5" x14ac:dyDescent="0.35"/>
  <cols>
    <col min="1" max="1" width="114.26953125" customWidth="1"/>
    <col min="2" max="2" width="15.54296875" customWidth="1"/>
    <col min="3" max="3" width="12.1796875" customWidth="1"/>
    <col min="4" max="4" width="8.7265625" hidden="1" customWidth="1"/>
    <col min="5" max="995" width="8.7265625" customWidth="1"/>
    <col min="996" max="1001" width="9" customWidth="1"/>
  </cols>
  <sheetData>
    <row r="1" spans="1:6" ht="71.25" customHeight="1" x14ac:dyDescent="0.35">
      <c r="A1" s="160"/>
      <c r="B1" s="160"/>
      <c r="C1" s="160"/>
    </row>
    <row r="2" spans="1:6" ht="15" customHeight="1" x14ac:dyDescent="0.35">
      <c r="A2" s="167" t="s">
        <v>34</v>
      </c>
      <c r="B2" s="167"/>
      <c r="C2" s="167"/>
    </row>
    <row r="3" spans="1:6" x14ac:dyDescent="0.35">
      <c r="A3" s="165" t="s">
        <v>55</v>
      </c>
      <c r="B3" s="165"/>
      <c r="C3" s="165"/>
    </row>
    <row r="4" spans="1:6" x14ac:dyDescent="0.35">
      <c r="A4" s="166"/>
      <c r="B4" s="166"/>
      <c r="C4" s="166"/>
    </row>
    <row r="5" spans="1:6" ht="30.75" customHeight="1" x14ac:dyDescent="0.35">
      <c r="A5" s="16" t="s">
        <v>22</v>
      </c>
      <c r="B5" s="16" t="s">
        <v>0</v>
      </c>
      <c r="C5" s="17">
        <v>45292</v>
      </c>
    </row>
    <row r="6" spans="1:6" ht="19" customHeight="1" x14ac:dyDescent="0.35">
      <c r="A6" s="3" t="s">
        <v>1</v>
      </c>
      <c r="B6" s="168" t="s">
        <v>29</v>
      </c>
      <c r="C6" s="24">
        <f>C7/C8</f>
        <v>0.81532692758378256</v>
      </c>
      <c r="D6" s="31" t="s">
        <v>56</v>
      </c>
    </row>
    <row r="7" spans="1:6" ht="19" customHeight="1" x14ac:dyDescent="0.35">
      <c r="A7" s="4" t="s">
        <v>2</v>
      </c>
      <c r="B7" s="168"/>
      <c r="C7" s="13">
        <v>3479</v>
      </c>
      <c r="D7" s="31"/>
    </row>
    <row r="8" spans="1:6" ht="19" customHeight="1" x14ac:dyDescent="0.35">
      <c r="A8" s="4" t="s">
        <v>3</v>
      </c>
      <c r="B8" s="168"/>
      <c r="C8" s="13">
        <v>4267</v>
      </c>
    </row>
    <row r="9" spans="1:6" ht="19" customHeight="1" x14ac:dyDescent="0.35">
      <c r="A9" s="5" t="s">
        <v>4</v>
      </c>
      <c r="B9" s="161" t="s">
        <v>30</v>
      </c>
      <c r="C9" s="23">
        <f>C10/C11</f>
        <v>4.2844827586206895</v>
      </c>
      <c r="D9" s="31" t="s">
        <v>57</v>
      </c>
    </row>
    <row r="10" spans="1:6" ht="19" customHeight="1" x14ac:dyDescent="0.35">
      <c r="A10" s="4" t="s">
        <v>2</v>
      </c>
      <c r="B10" s="161"/>
      <c r="C10" s="13">
        <v>3479</v>
      </c>
    </row>
    <row r="11" spans="1:6" ht="19" customHeight="1" x14ac:dyDescent="0.35">
      <c r="A11" s="4" t="s">
        <v>5</v>
      </c>
      <c r="B11" s="161"/>
      <c r="C11" s="14">
        <v>812</v>
      </c>
    </row>
    <row r="12" spans="1:6" ht="19" customHeight="1" x14ac:dyDescent="0.35">
      <c r="A12" s="3" t="s">
        <v>6</v>
      </c>
      <c r="B12" s="169" t="s">
        <v>31</v>
      </c>
      <c r="C12" s="22">
        <f>C13*24</f>
        <v>23.292181037654849</v>
      </c>
      <c r="D12" s="31" t="s">
        <v>58</v>
      </c>
      <c r="E12" s="2"/>
    </row>
    <row r="13" spans="1:6" ht="19" customHeight="1" x14ac:dyDescent="0.35">
      <c r="A13" s="4" t="s">
        <v>7</v>
      </c>
      <c r="B13" s="169"/>
      <c r="C13" s="21">
        <f>((100-C14)*(C15))/C14</f>
        <v>0.97050754323561872</v>
      </c>
      <c r="D13" s="2"/>
      <c r="E13" s="2"/>
    </row>
    <row r="14" spans="1:6" ht="19" customHeight="1" x14ac:dyDescent="0.35">
      <c r="A14" s="4" t="s">
        <v>8</v>
      </c>
      <c r="B14" s="169"/>
      <c r="C14" s="21">
        <v>81.53</v>
      </c>
      <c r="E14" s="2"/>
      <c r="F14" s="2"/>
    </row>
    <row r="15" spans="1:6" ht="19" customHeight="1" x14ac:dyDescent="0.35">
      <c r="A15" s="4" t="s">
        <v>9</v>
      </c>
      <c r="B15" s="169"/>
      <c r="C15" s="21">
        <v>4.2839999999999998</v>
      </c>
    </row>
    <row r="16" spans="1:6" ht="19" customHeight="1" x14ac:dyDescent="0.35">
      <c r="A16" s="5" t="s">
        <v>25</v>
      </c>
      <c r="B16" s="161" t="s">
        <v>21</v>
      </c>
      <c r="C16" s="24">
        <f>C17/C18</f>
        <v>3.1963470319634701E-2</v>
      </c>
    </row>
    <row r="17" spans="1:4" ht="19" customHeight="1" x14ac:dyDescent="0.35">
      <c r="A17" s="6" t="s">
        <v>12</v>
      </c>
      <c r="B17" s="161"/>
      <c r="C17" s="14">
        <v>28</v>
      </c>
    </row>
    <row r="18" spans="1:4" ht="19" customHeight="1" x14ac:dyDescent="0.35">
      <c r="A18" s="7" t="s">
        <v>13</v>
      </c>
      <c r="B18" s="161"/>
      <c r="C18" s="14">
        <v>876</v>
      </c>
    </row>
    <row r="19" spans="1:4" ht="19" customHeight="1" x14ac:dyDescent="0.35">
      <c r="A19" s="8" t="s">
        <v>26</v>
      </c>
      <c r="B19" s="161" t="s">
        <v>23</v>
      </c>
      <c r="C19" s="24">
        <f>C20/C21</f>
        <v>1.4925373134328358E-2</v>
      </c>
    </row>
    <row r="20" spans="1:4" ht="19" customHeight="1" x14ac:dyDescent="0.35">
      <c r="A20" s="6" t="s">
        <v>10</v>
      </c>
      <c r="B20" s="161"/>
      <c r="C20" s="14">
        <v>2</v>
      </c>
    </row>
    <row r="21" spans="1:4" ht="19" customHeight="1" x14ac:dyDescent="0.35">
      <c r="A21" s="18" t="s">
        <v>11</v>
      </c>
      <c r="B21" s="162"/>
      <c r="C21" s="19">
        <v>134</v>
      </c>
    </row>
    <row r="22" spans="1:4" ht="19" customHeight="1" x14ac:dyDescent="0.35">
      <c r="A22" s="9" t="s">
        <v>32</v>
      </c>
      <c r="B22" s="164" t="s">
        <v>43</v>
      </c>
      <c r="C22" s="159" t="s">
        <v>33</v>
      </c>
    </row>
    <row r="23" spans="1:4" ht="19" customHeight="1" x14ac:dyDescent="0.35">
      <c r="A23" s="6" t="s">
        <v>14</v>
      </c>
      <c r="B23" s="164"/>
      <c r="C23" s="159"/>
    </row>
    <row r="24" spans="1:4" ht="19" customHeight="1" x14ac:dyDescent="0.35">
      <c r="A24" s="7" t="s">
        <v>15</v>
      </c>
      <c r="B24" s="164"/>
      <c r="C24" s="159"/>
      <c r="D24" s="1"/>
    </row>
    <row r="25" spans="1:4" ht="19" customHeight="1" x14ac:dyDescent="0.35">
      <c r="A25" s="20" t="s">
        <v>52</v>
      </c>
      <c r="B25" s="163" t="s">
        <v>44</v>
      </c>
      <c r="C25" s="25">
        <f>C26/C27</f>
        <v>3.411764705882353E-2</v>
      </c>
    </row>
    <row r="26" spans="1:4" ht="19" customHeight="1" x14ac:dyDescent="0.35">
      <c r="A26" s="6" t="s">
        <v>16</v>
      </c>
      <c r="B26" s="164"/>
      <c r="C26" s="14">
        <v>29</v>
      </c>
    </row>
    <row r="27" spans="1:4" ht="19" customHeight="1" x14ac:dyDescent="0.35">
      <c r="A27" s="10" t="s">
        <v>17</v>
      </c>
      <c r="B27" s="164"/>
      <c r="C27" s="14">
        <v>850</v>
      </c>
    </row>
    <row r="28" spans="1:4" s="34" customFormat="1" ht="26" x14ac:dyDescent="0.35">
      <c r="A28" s="32" t="s">
        <v>46</v>
      </c>
      <c r="B28" s="158" t="s">
        <v>35</v>
      </c>
      <c r="C28" s="33">
        <v>9.8000000000000004E-2</v>
      </c>
    </row>
    <row r="29" spans="1:4" s="34" customFormat="1" ht="19" customHeight="1" x14ac:dyDescent="0.35">
      <c r="A29" s="35" t="s">
        <v>36</v>
      </c>
      <c r="B29" s="158"/>
      <c r="C29" s="36">
        <v>483</v>
      </c>
    </row>
    <row r="30" spans="1:4" s="34" customFormat="1" ht="19" customHeight="1" x14ac:dyDescent="0.35">
      <c r="A30" s="35" t="s">
        <v>37</v>
      </c>
      <c r="B30" s="158"/>
      <c r="C30" s="36">
        <v>4926</v>
      </c>
    </row>
    <row r="31" spans="1:4" ht="26" x14ac:dyDescent="0.35">
      <c r="A31" s="12" t="s">
        <v>47</v>
      </c>
      <c r="B31" s="169" t="s">
        <v>38</v>
      </c>
      <c r="C31" s="172" t="s">
        <v>45</v>
      </c>
    </row>
    <row r="32" spans="1:4" ht="19" customHeight="1" x14ac:dyDescent="0.35">
      <c r="A32" s="11" t="s">
        <v>36</v>
      </c>
      <c r="B32" s="169"/>
      <c r="C32" s="173"/>
    </row>
    <row r="33" spans="1:3" ht="19" customHeight="1" x14ac:dyDescent="0.35">
      <c r="A33" s="11" t="s">
        <v>37</v>
      </c>
      <c r="B33" s="169"/>
      <c r="C33" s="174"/>
    </row>
    <row r="34" spans="1:3" ht="19" customHeight="1" x14ac:dyDescent="0.35">
      <c r="A34" s="12" t="s">
        <v>48</v>
      </c>
      <c r="B34" s="175">
        <v>1</v>
      </c>
      <c r="C34" s="23">
        <f>C35/C36</f>
        <v>1.297534886580193</v>
      </c>
    </row>
    <row r="35" spans="1:3" ht="19" customHeight="1" x14ac:dyDescent="0.35">
      <c r="A35" s="6" t="s">
        <v>27</v>
      </c>
      <c r="B35" s="175"/>
      <c r="C35" s="13">
        <v>21107</v>
      </c>
    </row>
    <row r="36" spans="1:3" ht="19" customHeight="1" x14ac:dyDescent="0.35">
      <c r="A36" s="11" t="s">
        <v>28</v>
      </c>
      <c r="B36" s="175"/>
      <c r="C36" s="13">
        <v>16267</v>
      </c>
    </row>
    <row r="37" spans="1:3" ht="19" customHeight="1" x14ac:dyDescent="0.35">
      <c r="A37" s="12" t="s">
        <v>49</v>
      </c>
      <c r="B37" s="168" t="s">
        <v>24</v>
      </c>
      <c r="C37" s="26">
        <f>C38/C39</f>
        <v>0.81882315215648549</v>
      </c>
    </row>
    <row r="38" spans="1:3" ht="19" customHeight="1" x14ac:dyDescent="0.35">
      <c r="A38" s="11" t="s">
        <v>18</v>
      </c>
      <c r="B38" s="168"/>
      <c r="C38" s="15">
        <v>5107</v>
      </c>
    </row>
    <row r="39" spans="1:3" ht="19" customHeight="1" x14ac:dyDescent="0.35">
      <c r="A39" s="11" t="s">
        <v>19</v>
      </c>
      <c r="B39" s="168"/>
      <c r="C39" s="15">
        <v>6237</v>
      </c>
    </row>
    <row r="40" spans="1:3" ht="26" x14ac:dyDescent="0.35">
      <c r="A40" s="12" t="s">
        <v>50</v>
      </c>
      <c r="B40" s="169" t="s">
        <v>39</v>
      </c>
      <c r="C40" s="24">
        <f>C41/C42</f>
        <v>1</v>
      </c>
    </row>
    <row r="41" spans="1:3" ht="19" customHeight="1" x14ac:dyDescent="0.35">
      <c r="A41" s="11" t="s">
        <v>40</v>
      </c>
      <c r="B41" s="169"/>
      <c r="C41" s="15">
        <v>2</v>
      </c>
    </row>
    <row r="42" spans="1:3" ht="19" customHeight="1" x14ac:dyDescent="0.35">
      <c r="A42" s="11" t="s">
        <v>20</v>
      </c>
      <c r="B42" s="169"/>
      <c r="C42" s="15">
        <v>2</v>
      </c>
    </row>
    <row r="43" spans="1:3" ht="26" x14ac:dyDescent="0.35">
      <c r="A43" s="12" t="s">
        <v>51</v>
      </c>
      <c r="B43" s="169" t="s">
        <v>39</v>
      </c>
      <c r="C43" s="24">
        <f>C44/C45</f>
        <v>1</v>
      </c>
    </row>
    <row r="44" spans="1:3" ht="19" customHeight="1" x14ac:dyDescent="0.35">
      <c r="A44" s="11" t="s">
        <v>41</v>
      </c>
      <c r="B44" s="169"/>
      <c r="C44" s="15">
        <v>2</v>
      </c>
    </row>
    <row r="45" spans="1:3" ht="19" customHeight="1" x14ac:dyDescent="0.35">
      <c r="A45" s="11" t="s">
        <v>42</v>
      </c>
      <c r="B45" s="169"/>
      <c r="C45" s="15">
        <v>2</v>
      </c>
    </row>
    <row r="46" spans="1:3" ht="19" customHeight="1" x14ac:dyDescent="0.35">
      <c r="A46" s="27" t="s">
        <v>32</v>
      </c>
      <c r="B46" s="170" t="s">
        <v>53</v>
      </c>
      <c r="C46" s="28">
        <f>C47/C48</f>
        <v>0</v>
      </c>
    </row>
    <row r="47" spans="1:3" ht="19" customHeight="1" x14ac:dyDescent="0.35">
      <c r="A47" s="6" t="s">
        <v>14</v>
      </c>
      <c r="B47" s="170"/>
      <c r="C47" s="30">
        <v>0</v>
      </c>
    </row>
    <row r="48" spans="1:3" ht="19" customHeight="1" x14ac:dyDescent="0.35">
      <c r="A48" s="7" t="s">
        <v>15</v>
      </c>
      <c r="B48" s="29" t="s">
        <v>43</v>
      </c>
      <c r="C48" s="30">
        <v>925</v>
      </c>
    </row>
    <row r="49" spans="1:3" ht="40.5" customHeight="1" x14ac:dyDescent="0.35">
      <c r="A49" s="171" t="s">
        <v>54</v>
      </c>
      <c r="B49" s="171"/>
      <c r="C49" s="171"/>
    </row>
    <row r="50" spans="1:3" ht="43.5" customHeight="1" x14ac:dyDescent="0.35"/>
  </sheetData>
  <mergeCells count="20">
    <mergeCell ref="B46:B47"/>
    <mergeCell ref="A49:C49"/>
    <mergeCell ref="C31:C33"/>
    <mergeCell ref="B40:B42"/>
    <mergeCell ref="B43:B45"/>
    <mergeCell ref="B34:B36"/>
    <mergeCell ref="B37:B39"/>
    <mergeCell ref="B31:B33"/>
    <mergeCell ref="B28:B30"/>
    <mergeCell ref="C22:C24"/>
    <mergeCell ref="A1:C1"/>
    <mergeCell ref="B16:B18"/>
    <mergeCell ref="B19:B21"/>
    <mergeCell ref="B25:B27"/>
    <mergeCell ref="B22:B24"/>
    <mergeCell ref="A3:C4"/>
    <mergeCell ref="A2:C2"/>
    <mergeCell ref="B6:B8"/>
    <mergeCell ref="B9:B11"/>
    <mergeCell ref="B12:B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useFirstPageNumber="1" r:id="rId1"/>
  <headerFooter>
    <oddFooter xml:space="preserve">&amp;CPágina &amp;P de &amp;N&amp;RCRER - Indicadores de Desempenho </oddFooter>
  </headerFooter>
  <rowBreaks count="1" manualBreakCount="1">
    <brk id="2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Indicadores de Producao</vt:lpstr>
      <vt:lpstr>Indicadores Desempenho</vt:lpstr>
      <vt:lpstr>'Indicadores Desempenho'!Area_de_impressao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19</cp:revision>
  <cp:lastPrinted>2023-05-09T19:53:56Z</cp:lastPrinted>
  <dcterms:created xsi:type="dcterms:W3CDTF">2018-04-23T17:40:00Z</dcterms:created>
  <dcterms:modified xsi:type="dcterms:W3CDTF">2024-02-15T20:33:21Z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AEA3D17F4E4D4E6393EEE8CD0C4A9C3A</vt:lpwstr>
  </property>
  <property fmtid="{D5CDD505-2E9C-101B-9397-08002B2CF9AE}" pid="6" name="KSOProductBuildVer">
    <vt:lpwstr>1046-11.2.0.10323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