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622-daniela\Desktop\DANIELA\Tratativa\HECAD\"/>
    </mc:Choice>
  </mc:AlternateContent>
  <xr:revisionPtr revIDLastSave="0" documentId="13_ncr:1_{1D02AAED-8E29-4473-B57B-DFA5C37B3D64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Produção" sheetId="31" r:id="rId1"/>
    <sheet name="Indicadores de Desempenho" sheetId="30" r:id="rId2"/>
    <sheet name="Indicadores e Metas de Qualidad" sheetId="1" state="hidden" r:id="rId3"/>
    <sheet name="TMP_UTIs Brasil" sheetId="2" state="hidden" r:id="rId4"/>
  </sheets>
  <definedNames>
    <definedName name="_xlnm.Print_Area" localSheetId="1">'Indicadores de Desempenho'!$B$2:$D$59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3" i="31" l="1"/>
  <c r="C134" i="31" s="1"/>
  <c r="C122" i="31"/>
  <c r="C121" i="31"/>
  <c r="C123" i="31" s="1"/>
  <c r="D117" i="31"/>
  <c r="D88" i="31"/>
  <c r="D103" i="31" s="1"/>
  <c r="D28" i="31" s="1"/>
  <c r="D32" i="31" s="1"/>
  <c r="D7" i="31" s="1"/>
  <c r="C68" i="31"/>
  <c r="C56" i="31"/>
  <c r="D44" i="31"/>
  <c r="C44" i="31"/>
  <c r="C32" i="31"/>
  <c r="D29" i="31"/>
  <c r="D23" i="31"/>
  <c r="D22" i="31"/>
  <c r="D24" i="31" s="1"/>
  <c r="C22" i="31"/>
  <c r="C24" i="31" s="1"/>
  <c r="D16" i="31"/>
  <c r="D5" i="31" s="1"/>
  <c r="C16" i="31"/>
  <c r="D8" i="31"/>
  <c r="D7" i="30"/>
  <c r="D30" i="30"/>
  <c r="D6" i="31" l="1"/>
  <c r="D16" i="30" l="1"/>
  <c r="D9" i="30" l="1"/>
  <c r="D28" i="30" l="1"/>
  <c r="D10" i="30" l="1"/>
  <c r="D34" i="30" l="1"/>
  <c r="D5" i="30" l="1"/>
  <c r="D23" i="30" l="1"/>
  <c r="D26" i="30"/>
  <c r="D14" i="30" l="1"/>
  <c r="D29" i="30" l="1"/>
  <c r="D38" i="30"/>
  <c r="D35" i="30"/>
  <c r="D32" i="30"/>
  <c r="D17" i="30"/>
  <c r="D8" i="30"/>
  <c r="D11" i="30" l="1"/>
  <c r="D12" i="30"/>
  <c r="D13" i="30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<sst xmlns="http://schemas.openxmlformats.org/spreadsheetml/2006/main" count="328" uniqueCount="235">
  <si>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</si>
  <si>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</si>
  <si>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</si>
  <si>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</si>
  <si>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</si>
  <si>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</si>
  <si>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</si>
  <si>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</si>
  <si>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</si>
  <si>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</si>
  <si>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</si>
  <si>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</si>
  <si>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</si>
  <si>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</si>
  <si>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</si>
  <si>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</si>
  <si>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</si>
  <si>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</si>
  <si>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</si>
  <si>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</si>
  <si>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</si>
  <si>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</si>
  <si>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</si>
  <si>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</si>
  <si>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</si>
  <si>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</si>
  <si>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</si>
  <si>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</si>
  <si>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</si>
  <si>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</si>
  <si>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</si>
  <si>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</si>
  <si>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</si>
  <si>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</si>
  <si>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</si>
  <si>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</si>
  <si>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</si>
  <si>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</si>
  <si>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</si>
  <si>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</si>
  <si>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</si>
  <si>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</si>
  <si>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</si>
  <si>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</si>
  <si>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</si>
  <si>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</si>
  <si>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</si>
  <si>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</si>
  <si>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</si>
  <si>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</si>
  <si>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</si>
  <si>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</si>
  <si>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Eletrocardiograma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</si>
  <si>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</si>
  <si>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</si>
  <si>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</si>
  <si>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</si>
  <si>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</si>
  <si>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</si>
  <si>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</si>
  <si>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</si>
  <si>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</si>
  <si>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</si>
  <si>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</si>
  <si>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</si>
  <si>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</si>
  <si>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</si>
  <si>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</si>
  <si>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</si>
  <si>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</si>
  <si>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</si>
  <si>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</si>
  <si>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</si>
  <si>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</si>
  <si>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</si>
  <si>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</si>
  <si>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</si>
  <si>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</si>
  <si>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</si>
  <si>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</si>
  <si>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</si>
  <si>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</si>
  <si>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</si>
  <si>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</si>
  <si>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</si>
  <si>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</si>
  <si>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</si>
  <si>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</si>
  <si>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</si>
  <si>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</si>
  <si>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</si>
  <si>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</si>
  <si>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</si>
  <si>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</si>
  <si>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</si>
  <si>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</si>
  <si>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</si>
  <si>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</si>
  <si>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</si>
  <si>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</si>
  <si>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</si>
  <si>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</si>
  <si>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</si>
  <si>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</si>
  <si>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</si>
  <si>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</si>
  <si>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</si>
  <si>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</si>
  <si>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Farmácia (VVS)</t>
  </si>
  <si>
    <t>Fisioterapia</t>
  </si>
  <si>
    <t>Fonoaudiologia</t>
  </si>
  <si>
    <t>Nutricionista</t>
  </si>
  <si>
    <t>Odontologia</t>
  </si>
  <si>
    <t>Psicologia (VVS)</t>
  </si>
  <si>
    <t>Serviço Social (VVS)</t>
  </si>
  <si>
    <t>Clínica Pediátrica</t>
  </si>
  <si>
    <t>Clínica Pediátrica Crônica</t>
  </si>
  <si>
    <t>LINHA DE CONTRATAÇÕES</t>
  </si>
  <si>
    <t>Cirurgias Programadas</t>
  </si>
  <si>
    <t>Atendimento Ambulatorial</t>
  </si>
  <si>
    <t>Saídas Hospitalares por Clínica de Internação</t>
  </si>
  <si>
    <t xml:space="preserve"> Clínica Cirúrgica Pediátrica</t>
  </si>
  <si>
    <t xml:space="preserve">Clínica Cirúrgicas CERFIS </t>
  </si>
  <si>
    <t xml:space="preserve"> Cirurgias Eletivas</t>
  </si>
  <si>
    <t xml:space="preserve">Consultas Ambulatoriais </t>
  </si>
  <si>
    <t>Consultas Médicas na Atenção especializada</t>
  </si>
  <si>
    <t>Consultas não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</si>
  <si>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</si>
  <si>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</si>
  <si>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</si>
  <si>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</si>
  <si>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</si>
  <si>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</si>
  <si>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</si>
  <si>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</si>
  <si>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≥ 85%</t>
  </si>
  <si>
    <t>≤ 6</t>
  </si>
  <si>
    <t>≤ 25</t>
  </si>
  <si>
    <t>≤ 5%</t>
  </si>
  <si>
    <t>≤ 20%</t>
  </si>
  <si>
    <t>≤ 3%</t>
  </si>
  <si>
    <t>≥ 70%</t>
  </si>
  <si>
    <t>&lt; 5%</t>
  </si>
  <si>
    <t>≥ 95%</t>
  </si>
  <si>
    <t>Atendimento de Urgência e Emergência</t>
  </si>
  <si>
    <t>Atendimentos</t>
  </si>
  <si>
    <t>Total de Pacientes Atendidos por demanda espontanea</t>
  </si>
  <si>
    <t>Total de Pacientes referenciados</t>
  </si>
  <si>
    <t xml:space="preserve">Atendimento Ambulatorial </t>
  </si>
  <si>
    <t xml:space="preserve">Acolhimento, Avaliação e Classificação de Risco </t>
  </si>
  <si>
    <t>AACR</t>
  </si>
  <si>
    <t xml:space="preserve">EXAMES </t>
  </si>
  <si>
    <t>Consultas  Médicas Por Especialidade</t>
  </si>
  <si>
    <t>Especialidade Médicas</t>
  </si>
  <si>
    <t>Consultas  Não Médicas Por Especialidade</t>
  </si>
  <si>
    <t>Especialidade Multiprofissionais</t>
  </si>
  <si>
    <t xml:space="preserve">INDICADORES DE DESEMPENHO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</si>
  <si>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</si>
  <si>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</si>
  <si>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</si>
  <si>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</si>
  <si>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</si>
  <si>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</si>
  <si>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</si>
  <si>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</si>
  <si>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</si>
  <si>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</si>
  <si>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</si>
  <si>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</si>
  <si>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</si>
  <si>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</si>
  <si>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</si>
  <si>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</si>
  <si>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</si>
  <si>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7. Percentual de Suspensão de Cirurgias Programadas por Condições Operacionais (causas relacionadas a organização da unidade)</t>
  </si>
  <si>
    <t>Nº de cirurgias programadas suspensas</t>
  </si>
  <si>
    <t>Nº de cirurgias programadas (mapa cirúrgico)</t>
  </si>
  <si>
    <t>8. Percentual de Suspensão de Cirurgias Programadas por condições operacionais (causas relacionadas ao paciente)</t>
  </si>
  <si>
    <t>9. Razão de Quantitativo de consultas ofertadas</t>
  </si>
  <si>
    <t>Nº de consultas ofertadas</t>
  </si>
  <si>
    <t>Nº de consultas propostas nas metas da unidade</t>
  </si>
  <si>
    <t>10. Percentual de Exames de Imagem com resultado disponibilizado em até 10 dias</t>
  </si>
  <si>
    <t>Nº de exames de imagem entregues em até 10 dias</t>
  </si>
  <si>
    <t>11. Percentual de manifestações queixosas recebidas no sistema de ouvidoria do SUS</t>
  </si>
  <si>
    <t>Nº de manifestação queixosas recebidas no sistema de ouvidoria do SUS</t>
  </si>
  <si>
    <t>Total de atendimentos realizados mensalmente</t>
  </si>
  <si>
    <t>12. Percentual da investigação da gravidade de reações adversas a medicamentos (Farmacovigilância)</t>
  </si>
  <si>
    <t>Nº de pacientes com RAM avaliados quanto á gravidade</t>
  </si>
  <si>
    <t>Nº total de pacientes com RAM</t>
  </si>
  <si>
    <t>HECAD</t>
  </si>
  <si>
    <t>Psicologia</t>
  </si>
  <si>
    <t>Dermatologia</t>
  </si>
  <si>
    <t>Vascular</t>
  </si>
  <si>
    <t xml:space="preserve">4. Taxa de Readmissão em UTI (48 horas) </t>
  </si>
  <si>
    <t>5. Taxa de Readmissão Hospitalar (em até 29 dias)</t>
  </si>
  <si>
    <t>Em apuração*</t>
  </si>
  <si>
    <t>Cirurgia de Urgência/Emergência</t>
  </si>
  <si>
    <t>Total Cirurgias Eletivas + Urgência/Emergência</t>
  </si>
  <si>
    <t>Internação Hospitalares</t>
  </si>
  <si>
    <t>-</t>
  </si>
  <si>
    <t>SADT Externo (Ofertado)</t>
  </si>
  <si>
    <t>SADT Externo (Realizado)</t>
  </si>
  <si>
    <t>≤ 1%</t>
  </si>
  <si>
    <t>Enfermagem (Ambulatório)</t>
  </si>
  <si>
    <t>Enfermagem (VVS)</t>
  </si>
  <si>
    <t>Cardiologia Clínica</t>
  </si>
  <si>
    <t>Procedimentos Ambulatoriais</t>
  </si>
  <si>
    <t>Leito Dia</t>
  </si>
  <si>
    <t>Raio-X</t>
  </si>
  <si>
    <t>SADT Interno (Realizado)</t>
  </si>
  <si>
    <t>Serviço</t>
  </si>
  <si>
    <t>SADT Interno</t>
  </si>
  <si>
    <t>Cirurgia Plástica</t>
  </si>
  <si>
    <t>Pediatria</t>
  </si>
  <si>
    <t>Hebiatria</t>
  </si>
  <si>
    <t>Genética</t>
  </si>
  <si>
    <t>Ginecologia (infantil-puberal)</t>
  </si>
  <si>
    <t>Homeopatia</t>
  </si>
  <si>
    <t>Neurocirurgia</t>
  </si>
  <si>
    <t>Nutrologia</t>
  </si>
  <si>
    <t>Oncologia Pediátrica</t>
  </si>
  <si>
    <t>Psiquiatria</t>
  </si>
  <si>
    <t>Hospital Estadual da Criança e do Adolescente (HECAD) - Integrado por Pronto Atendimento Infantil Estadual (PAI)</t>
  </si>
  <si>
    <t>AACR - Branco</t>
  </si>
  <si>
    <t>Total de exames de imagem realizados no período mutiplicado (exames externos)</t>
  </si>
  <si>
    <t>Produção Janeiro/24</t>
  </si>
  <si>
    <t>Ofertado Regulação - Janeiro/24</t>
  </si>
  <si>
    <t>Ofertado Interno (Ambulatório do HECAD) - Janeiro/24</t>
  </si>
  <si>
    <t>MÔNICA RIBEIRO COSTA</t>
  </si>
  <si>
    <t>Diretora Geral</t>
  </si>
  <si>
    <t>Janeiro/24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</si>
  <si>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Dezembro/2023:</t>
    </r>
  </si>
  <si>
    <t>***O indicador referente à competência do mês de Janeiro/24 será apresentado no mês subsequente devido as informações ainda estarem em apuração.</t>
  </si>
  <si>
    <t>Meta/Mensal</t>
  </si>
  <si>
    <t>*NTMC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</si>
</sst>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[$-F400]h:mm:ss\ AM/PM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2"/>
      <color theme="1"/>
      <name val="Arial"/>
      <family val="2"/>
    </font>
    <font>
      <sz val="11"/>
      <color theme="3"/>
      <name val="Calibri"/>
      <family val="2"/>
    </font>
    <font>
      <sz val="11"/>
      <color rgb="FFFF0000"/>
      <name val="Calibri"/>
      <family val="2"/>
    </font>
    <font>
      <b/>
      <sz val="12"/>
      <color theme="0"/>
      <name val="Arial"/>
    </font>
    <font>
      <b/>
      <sz val="12"/>
      <color indexed="64"/>
      <name val="Arial"/>
    </font>
    <font>
      <sz val="12"/>
      <color indexed="64"/>
      <name val="Arial"/>
    </font>
    <font>
      <b/>
      <sz val="11"/>
      <color indexed="64"/>
      <name val="Calibri"/>
    </font>
    <font>
      <b/>
      <sz val="10"/>
      <color indexed="64"/>
      <name val="Calibri"/>
    </font>
    <font>
      <sz val="11"/>
      <color rgb="FF7030A0"/>
      <name val="Calibri"/>
      <scheme val="minor"/>
    </font>
    <font>
      <b/>
      <sz val="11"/>
      <color indexed="2"/>
      <name val="Calibri"/>
    </font>
    <font>
      <sz val="11"/>
      <color indexed="5"/>
      <name val="Calibri"/>
    </font>
    <font>
      <sz val="11"/>
      <color indexed="2"/>
      <name val="Calibri"/>
    </font>
    <font>
      <b/>
      <sz val="11"/>
      <color indexed="5"/>
      <name val="Calibri"/>
    </font>
    <font>
      <sz val="11"/>
      <name val="Calibri"/>
    </font>
    <font>
      <sz val="11"/>
      <color indexed="64"/>
      <name val="Arial"/>
    </font>
    <font>
      <sz val="11"/>
      <name val="Arial"/>
    </font>
    <font>
      <sz val="11"/>
      <color theme="7"/>
      <name val="Calibri"/>
    </font>
    <font>
      <sz val="9"/>
      <color indexed="5"/>
      <name val="Arial"/>
    </font>
    <font>
      <sz val="10"/>
      <color indexed="64"/>
      <name val="Arial"/>
    </font>
    <font>
      <sz val="10"/>
      <name val="Arial"/>
    </font>
    <font>
      <sz val="9"/>
      <color rgb="FF7030A0"/>
      <name val="Arial"/>
    </font>
    <font>
      <b/>
      <sz val="12"/>
      <color theme="1"/>
      <name val="Arial"/>
    </font>
    <font>
      <b/>
      <sz val="10"/>
      <color indexed="5"/>
      <name val="Calibri"/>
    </font>
    <font>
      <sz val="10"/>
      <color indexed="64"/>
      <name val="Calibri"/>
    </font>
    <font>
      <sz val="10"/>
      <color indexed="2"/>
      <name val="Calibri"/>
    </font>
    <font>
      <sz val="10"/>
      <color theme="1"/>
      <name val="Arial"/>
    </font>
    <font>
      <b/>
      <sz val="12"/>
      <name val="Arial"/>
    </font>
    <font>
      <sz val="12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96D6D"/>
        <bgColor rgb="FF296D6D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/>
    <xf numFmtId="43" fontId="15" fillId="0" borderId="0" applyFont="0" applyFill="0" applyBorder="0" applyAlignment="0" applyProtection="0"/>
    <xf numFmtId="0" fontId="18" fillId="16" borderId="0" applyBorder="0" applyProtection="0"/>
    <xf numFmtId="0" fontId="18" fillId="17" borderId="0" applyBorder="0" applyProtection="0"/>
    <xf numFmtId="0" fontId="19" fillId="18" borderId="0" applyBorder="0" applyProtection="0"/>
    <xf numFmtId="0" fontId="19" fillId="0" borderId="0" applyBorder="0" applyProtection="0"/>
    <xf numFmtId="0" fontId="20" fillId="19" borderId="0" applyBorder="0" applyProtection="0"/>
    <xf numFmtId="0" fontId="21" fillId="0" borderId="0" applyBorder="0" applyProtection="0"/>
    <xf numFmtId="0" fontId="15" fillId="0" borderId="0" applyBorder="0" applyProtection="0"/>
    <xf numFmtId="0" fontId="15" fillId="0" borderId="0" applyBorder="0" applyProtection="0"/>
    <xf numFmtId="0" fontId="22" fillId="0" borderId="0" applyBorder="0" applyProtection="0"/>
    <xf numFmtId="9" fontId="15" fillId="0" borderId="0" applyBorder="0" applyProtection="0"/>
    <xf numFmtId="43" fontId="15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5" fillId="0" borderId="0" xfId="5"/>
    <xf numFmtId="0" fontId="15" fillId="20" borderId="0" xfId="5" applyFill="1"/>
    <xf numFmtId="0" fontId="17" fillId="0" borderId="1" xfId="5" applyFont="1" applyBorder="1" applyAlignment="1">
      <alignment horizontal="right" vertical="center" wrapText="1"/>
    </xf>
    <xf numFmtId="0" fontId="25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left" vertical="center" wrapText="1"/>
    </xf>
    <xf numFmtId="0" fontId="26" fillId="0" borderId="1" xfId="5" applyFont="1" applyBorder="1" applyAlignment="1">
      <alignment horizontal="right" vertical="center" wrapText="1"/>
    </xf>
    <xf numFmtId="0" fontId="16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28" fillId="21" borderId="1" xfId="5" applyFont="1" applyFill="1" applyBorder="1" applyAlignment="1">
      <alignment horizontal="center" vertical="center" wrapText="1"/>
    </xf>
    <xf numFmtId="0" fontId="15" fillId="0" borderId="0" xfId="5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3" fillId="0" borderId="0" xfId="5" applyFont="1" applyAlignment="1">
      <alignment vertical="center"/>
    </xf>
    <xf numFmtId="0" fontId="15" fillId="0" borderId="0" xfId="5" applyAlignment="1">
      <alignment vertical="center"/>
    </xf>
    <xf numFmtId="9" fontId="16" fillId="0" borderId="1" xfId="5" applyNumberFormat="1" applyFont="1" applyBorder="1" applyAlignment="1">
      <alignment horizontal="center" vertical="center"/>
    </xf>
    <xf numFmtId="0" fontId="26" fillId="0" borderId="1" xfId="5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167" fontId="23" fillId="0" borderId="0" xfId="5" applyNumberFormat="1" applyFont="1" applyAlignment="1">
      <alignment vertical="center"/>
    </xf>
    <xf numFmtId="167" fontId="15" fillId="0" borderId="0" xfId="5" applyNumberFormat="1" applyAlignment="1">
      <alignment vertical="center"/>
    </xf>
    <xf numFmtId="0" fontId="16" fillId="0" borderId="0" xfId="5" applyFont="1" applyAlignment="1">
      <alignment horizontal="center" vertical="center" wrapText="1"/>
    </xf>
    <xf numFmtId="0" fontId="31" fillId="0" borderId="1" xfId="5" applyFont="1" applyBorder="1" applyAlignment="1">
      <alignment horizontal="center" vertical="center" wrapText="1"/>
    </xf>
    <xf numFmtId="166" fontId="23" fillId="0" borderId="0" xfId="5" applyNumberFormat="1" applyFont="1" applyAlignment="1">
      <alignment vertical="center"/>
    </xf>
    <xf numFmtId="2" fontId="15" fillId="0" borderId="0" xfId="5" applyNumberFormat="1" applyAlignment="1">
      <alignment vertical="center"/>
    </xf>
    <xf numFmtId="166" fontId="15" fillId="0" borderId="0" xfId="5" applyNumberFormat="1" applyAlignment="1">
      <alignment vertical="center"/>
    </xf>
    <xf numFmtId="10" fontId="32" fillId="23" borderId="0" xfId="5" applyNumberFormat="1" applyFont="1" applyFill="1" applyAlignment="1">
      <alignment vertical="center"/>
    </xf>
    <xf numFmtId="0" fontId="15" fillId="0" borderId="0" xfId="5" applyAlignment="1">
      <alignment horizontal="left" vertical="center"/>
    </xf>
    <xf numFmtId="0" fontId="33" fillId="0" borderId="0" xfId="5" applyFont="1" applyAlignment="1">
      <alignment vertical="center"/>
    </xf>
    <xf numFmtId="49" fontId="28" fillId="21" borderId="1" xfId="5" applyNumberFormat="1" applyFont="1" applyFill="1" applyBorder="1" applyAlignment="1">
      <alignment horizontal="center" vertical="center" wrapText="1"/>
    </xf>
    <xf numFmtId="0" fontId="15" fillId="0" borderId="0" xfId="5" applyAlignment="1">
      <alignment horizontal="left" vertical="top" wrapText="1"/>
    </xf>
    <xf numFmtId="10" fontId="16" fillId="0" borderId="1" xfId="2" applyNumberFormat="1" applyFont="1" applyFill="1" applyBorder="1" applyAlignment="1">
      <alignment horizontal="center" vertical="center" wrapText="1"/>
    </xf>
    <xf numFmtId="2" fontId="16" fillId="0" borderId="1" xfId="5" applyNumberFormat="1" applyFont="1" applyBorder="1" applyAlignment="1">
      <alignment horizontal="center" vertical="center" wrapText="1"/>
    </xf>
    <xf numFmtId="2" fontId="16" fillId="0" borderId="1" xfId="2" applyNumberFormat="1" applyFont="1" applyFill="1" applyBorder="1" applyAlignment="1">
      <alignment horizontal="center" vertical="center" wrapText="1"/>
    </xf>
    <xf numFmtId="0" fontId="16" fillId="0" borderId="1" xfId="5" applyFont="1" applyBorder="1" applyAlignment="1">
      <alignment horizontal="justify" vertical="justify" wrapText="1"/>
    </xf>
    <xf numFmtId="10" fontId="27" fillId="0" borderId="1" xfId="2" applyNumberFormat="1" applyFont="1" applyFill="1" applyBorder="1" applyAlignment="1">
      <alignment horizontal="center" vertical="center" wrapText="1"/>
    </xf>
    <xf numFmtId="0" fontId="29" fillId="0" borderId="1" xfId="5" applyFont="1" applyBorder="1" applyAlignment="1" applyProtection="1">
      <alignment horizontal="center" vertical="center" wrapText="1"/>
      <protection locked="0"/>
    </xf>
    <xf numFmtId="10" fontId="17" fillId="0" borderId="1" xfId="5" applyNumberFormat="1" applyFont="1" applyBorder="1" applyAlignment="1">
      <alignment horizontal="center" vertical="center" wrapText="1"/>
    </xf>
    <xf numFmtId="2" fontId="17" fillId="0" borderId="1" xfId="5" applyNumberFormat="1" applyFont="1" applyBorder="1" applyAlignment="1">
      <alignment horizontal="center" vertical="center" wrapText="1"/>
    </xf>
    <xf numFmtId="0" fontId="26" fillId="0" borderId="0" xfId="5" applyFont="1" applyAlignment="1">
      <alignment horizontal="right" vertical="center" wrapText="1"/>
    </xf>
    <xf numFmtId="0" fontId="24" fillId="0" borderId="0" xfId="5" applyFont="1" applyAlignment="1">
      <alignment horizontal="center" vertical="center" wrapText="1"/>
    </xf>
    <xf numFmtId="3" fontId="15" fillId="0" borderId="0" xfId="5" applyNumberFormat="1"/>
    <xf numFmtId="0" fontId="29" fillId="22" borderId="1" xfId="5" applyFont="1" applyFill="1" applyBorder="1" applyAlignment="1" applyProtection="1">
      <alignment horizontal="center" vertical="center" wrapText="1"/>
      <protection locked="0"/>
    </xf>
    <xf numFmtId="3" fontId="29" fillId="22" borderId="1" xfId="5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5" applyFont="1" applyBorder="1" applyAlignment="1" applyProtection="1">
      <alignment horizontal="center" vertical="center" wrapText="1"/>
      <protection locked="0"/>
    </xf>
    <xf numFmtId="0" fontId="24" fillId="0" borderId="1" xfId="5" applyFont="1" applyBorder="1" applyAlignment="1">
      <alignment horizontal="center" vertical="center" wrapText="1"/>
    </xf>
    <xf numFmtId="1" fontId="24" fillId="0" borderId="1" xfId="5" applyNumberFormat="1" applyFont="1" applyBorder="1" applyAlignment="1">
      <alignment horizontal="center" vertical="center" wrapText="1"/>
    </xf>
    <xf numFmtId="0" fontId="15" fillId="0" borderId="0" xfId="5"/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4" fillId="0" borderId="0" xfId="5" applyFont="1" applyAlignment="1">
      <alignment horizontal="left" vertical="center" wrapText="1"/>
    </xf>
    <xf numFmtId="0" fontId="16" fillId="0" borderId="1" xfId="5" applyFont="1" applyBorder="1" applyAlignment="1">
      <alignment horizontal="center" vertical="center" wrapText="1"/>
    </xf>
    <xf numFmtId="165" fontId="16" fillId="0" borderId="18" xfId="2" applyNumberFormat="1" applyFont="1" applyFill="1" applyBorder="1" applyAlignment="1">
      <alignment horizontal="center" vertical="center" wrapText="1"/>
    </xf>
    <xf numFmtId="165" fontId="16" fillId="0" borderId="19" xfId="2" applyNumberFormat="1" applyFont="1" applyFill="1" applyBorder="1" applyAlignment="1">
      <alignment horizontal="center" vertical="center" wrapText="1"/>
    </xf>
    <xf numFmtId="165" fontId="16" fillId="0" borderId="20" xfId="2" applyNumberFormat="1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center" wrapText="1"/>
    </xf>
    <xf numFmtId="0" fontId="26" fillId="0" borderId="0" xfId="5" applyFont="1" applyAlignment="1">
      <alignment horizontal="left" vertical="center" wrapText="1"/>
    </xf>
    <xf numFmtId="0" fontId="26" fillId="0" borderId="0" xfId="5" applyFont="1" applyAlignment="1">
      <alignment horizontal="justify" vertical="justify" wrapText="1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4" fillId="24" borderId="1" xfId="5" applyFont="1" applyFill="1" applyBorder="1" applyAlignment="1">
      <alignment horizontal="center" vertical="center" wrapText="1"/>
    </xf>
    <xf numFmtId="0" fontId="35" fillId="25" borderId="1" xfId="5" applyFont="1" applyFill="1" applyBorder="1" applyAlignment="1">
      <alignment horizontal="center" vertical="center" wrapText="1"/>
    </xf>
    <xf numFmtId="0" fontId="35" fillId="25" borderId="1" xfId="0" applyFont="1" applyFill="1" applyBorder="1" applyAlignment="1">
      <alignment horizontal="center" vertical="center" wrapText="1"/>
    </xf>
    <xf numFmtId="0" fontId="35" fillId="0" borderId="0" xfId="5" applyFont="1" applyAlignment="1">
      <alignment horizontal="center" vertical="center"/>
    </xf>
    <xf numFmtId="0" fontId="36" fillId="0" borderId="1" xfId="5" applyFont="1" applyBorder="1" applyAlignment="1">
      <alignment horizontal="center" vertical="center" wrapText="1"/>
    </xf>
    <xf numFmtId="3" fontId="36" fillId="0" borderId="1" xfId="5" applyNumberFormat="1" applyFont="1" applyBorder="1" applyAlignment="1">
      <alignment horizontal="center" vertical="center" wrapText="1"/>
    </xf>
    <xf numFmtId="0" fontId="37" fillId="0" borderId="0" xfId="5" applyFont="1" applyAlignment="1">
      <alignment horizontal="center" vertical="center"/>
    </xf>
    <xf numFmtId="0" fontId="38" fillId="0" borderId="7" xfId="5" applyFont="1" applyBorder="1" applyAlignment="1">
      <alignment vertical="center"/>
    </xf>
    <xf numFmtId="0" fontId="36" fillId="0" borderId="0" xfId="5" applyFont="1" applyAlignment="1">
      <alignment horizontal="center" vertical="center" wrapText="1"/>
    </xf>
    <xf numFmtId="43" fontId="0" fillId="0" borderId="0" xfId="6" applyFont="1"/>
    <xf numFmtId="43" fontId="39" fillId="0" borderId="0" xfId="6" applyFont="1" applyAlignment="1">
      <alignment vertical="center"/>
    </xf>
    <xf numFmtId="0" fontId="40" fillId="0" borderId="7" xfId="5" applyFont="1" applyBorder="1" applyAlignment="1">
      <alignment horizontal="left" vertical="center"/>
    </xf>
    <xf numFmtId="0" fontId="40" fillId="0" borderId="0" xfId="5" applyFont="1" applyAlignment="1">
      <alignment horizontal="left" vertical="center"/>
    </xf>
    <xf numFmtId="0" fontId="41" fillId="0" borderId="0" xfId="5" applyFont="1" applyAlignment="1">
      <alignment horizontal="left" vertical="center" wrapText="1"/>
    </xf>
    <xf numFmtId="0" fontId="35" fillId="22" borderId="1" xfId="5" applyFont="1" applyFill="1" applyBorder="1" applyAlignment="1">
      <alignment horizontal="center" vertical="center" wrapText="1"/>
    </xf>
    <xf numFmtId="0" fontId="40" fillId="0" borderId="0" xfId="5" applyFont="1" applyAlignment="1">
      <alignment horizontal="left" vertical="center"/>
    </xf>
    <xf numFmtId="0" fontId="42" fillId="0" borderId="0" xfId="5" applyFont="1" applyAlignment="1">
      <alignment horizontal="center" vertical="center"/>
    </xf>
    <xf numFmtId="0" fontId="43" fillId="0" borderId="0" xfId="5" applyFont="1" applyAlignment="1">
      <alignment horizontal="left" vertical="center"/>
    </xf>
    <xf numFmtId="0" fontId="44" fillId="0" borderId="0" xfId="5" applyFont="1" applyAlignment="1">
      <alignment horizontal="left" vertical="center"/>
    </xf>
    <xf numFmtId="0" fontId="42" fillId="0" borderId="0" xfId="5" applyFont="1" applyAlignment="1">
      <alignment horizontal="left" vertical="center"/>
    </xf>
    <xf numFmtId="3" fontId="35" fillId="25" borderId="1" xfId="5" applyNumberFormat="1" applyFont="1" applyFill="1" applyBorder="1" applyAlignment="1">
      <alignment horizontal="center" vertical="center" wrapText="1"/>
    </xf>
    <xf numFmtId="3" fontId="35" fillId="25" borderId="1" xfId="0" applyNumberFormat="1" applyFont="1" applyFill="1" applyBorder="1" applyAlignment="1">
      <alignment horizontal="center" vertical="center" wrapText="1"/>
    </xf>
    <xf numFmtId="0" fontId="34" fillId="24" borderId="13" xfId="5" applyFont="1" applyFill="1" applyBorder="1" applyAlignment="1">
      <alignment horizontal="center" vertical="center" wrapText="1"/>
    </xf>
    <xf numFmtId="0" fontId="34" fillId="24" borderId="15" xfId="5" applyFont="1" applyFill="1" applyBorder="1" applyAlignment="1">
      <alignment horizontal="center" vertical="center" wrapText="1"/>
    </xf>
    <xf numFmtId="0" fontId="34" fillId="24" borderId="14" xfId="5" applyFont="1" applyFill="1" applyBorder="1" applyAlignment="1">
      <alignment horizontal="center" vertical="center" wrapText="1"/>
    </xf>
    <xf numFmtId="0" fontId="45" fillId="0" borderId="1" xfId="5" applyFont="1" applyBorder="1" applyAlignment="1">
      <alignment horizontal="center" vertical="center" wrapText="1"/>
    </xf>
    <xf numFmtId="0" fontId="46" fillId="0" borderId="1" xfId="5" applyFont="1" applyBorder="1" applyAlignment="1">
      <alignment horizontal="center" vertical="center" wrapText="1"/>
    </xf>
    <xf numFmtId="0" fontId="45" fillId="26" borderId="1" xfId="5" applyFont="1" applyFill="1" applyBorder="1" applyAlignment="1">
      <alignment horizontal="center" vertical="center" wrapText="1"/>
    </xf>
    <xf numFmtId="0" fontId="47" fillId="0" borderId="0" xfId="5" applyFont="1" applyAlignment="1">
      <alignment horizontal="left" vertical="center"/>
    </xf>
    <xf numFmtId="0" fontId="46" fillId="26" borderId="1" xfId="5" applyFont="1" applyFill="1" applyBorder="1" applyAlignment="1">
      <alignment horizontal="center" vertical="center" wrapText="1"/>
    </xf>
    <xf numFmtId="0" fontId="47" fillId="0" borderId="7" xfId="5" applyFont="1" applyBorder="1" applyAlignment="1">
      <alignment horizontal="left" vertical="center"/>
    </xf>
    <xf numFmtId="0" fontId="47" fillId="0" borderId="0" xfId="5" applyFont="1" applyAlignment="1">
      <alignment horizontal="left" vertical="center"/>
    </xf>
    <xf numFmtId="0" fontId="48" fillId="0" borderId="0" xfId="5" applyFont="1" applyAlignment="1">
      <alignment horizontal="left" vertical="center"/>
    </xf>
    <xf numFmtId="0" fontId="35" fillId="0" borderId="0" xfId="5" applyFont="1" applyAlignment="1">
      <alignment horizontal="left" vertical="center"/>
    </xf>
    <xf numFmtId="0" fontId="35" fillId="0" borderId="0" xfId="5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25" borderId="5" xfId="0" applyFont="1" applyFill="1" applyBorder="1" applyAlignment="1">
      <alignment horizontal="center" vertical="center" wrapText="1"/>
    </xf>
    <xf numFmtId="0" fontId="35" fillId="25" borderId="30" xfId="0" applyFont="1" applyFill="1" applyBorder="1" applyAlignment="1">
      <alignment horizontal="center" vertical="center" wrapText="1"/>
    </xf>
    <xf numFmtId="0" fontId="45" fillId="0" borderId="1" xfId="5" applyFont="1" applyBorder="1" applyAlignment="1">
      <alignment horizontal="center" vertical="center" wrapText="1"/>
    </xf>
    <xf numFmtId="0" fontId="35" fillId="25" borderId="1" xfId="5" applyFont="1" applyFill="1" applyBorder="1" applyAlignment="1">
      <alignment horizontal="center" vertical="center" wrapText="1"/>
    </xf>
    <xf numFmtId="0" fontId="35" fillId="22" borderId="1" xfId="5" applyFont="1" applyFill="1" applyBorder="1" applyAlignment="1">
      <alignment horizontal="center" vertical="center" wrapText="1"/>
    </xf>
    <xf numFmtId="0" fontId="35" fillId="25" borderId="13" xfId="5" applyFont="1" applyFill="1" applyBorder="1" applyAlignment="1">
      <alignment horizontal="center" vertical="center" wrapText="1"/>
    </xf>
    <xf numFmtId="0" fontId="35" fillId="25" borderId="14" xfId="5" applyFont="1" applyFill="1" applyBorder="1" applyAlignment="1">
      <alignment horizontal="center" vertical="center" wrapText="1"/>
    </xf>
    <xf numFmtId="3" fontId="45" fillId="0" borderId="13" xfId="5" applyNumberFormat="1" applyFont="1" applyBorder="1" applyAlignment="1">
      <alignment horizontal="center" vertical="center" wrapText="1"/>
    </xf>
    <xf numFmtId="3" fontId="45" fillId="0" borderId="14" xfId="5" applyNumberFormat="1" applyFont="1" applyBorder="1" applyAlignment="1">
      <alignment horizontal="center" vertical="center" wrapText="1"/>
    </xf>
    <xf numFmtId="0" fontId="49" fillId="0" borderId="1" xfId="5" applyFont="1" applyBorder="1" applyAlignment="1">
      <alignment horizontal="center" vertical="center" wrapText="1"/>
    </xf>
    <xf numFmtId="3" fontId="49" fillId="0" borderId="18" xfId="5" applyNumberFormat="1" applyFont="1" applyBorder="1" applyAlignment="1">
      <alignment horizontal="center" vertical="center" wrapText="1"/>
    </xf>
    <xf numFmtId="0" fontId="50" fillId="0" borderId="0" xfId="5" applyFont="1" applyAlignment="1">
      <alignment horizontal="center" vertical="center" wrapText="1"/>
    </xf>
    <xf numFmtId="0" fontId="49" fillId="0" borderId="19" xfId="5" applyFont="1" applyBorder="1" applyAlignment="1">
      <alignment horizontal="center" vertical="center" wrapText="1"/>
    </xf>
    <xf numFmtId="0" fontId="51" fillId="0" borderId="0" xfId="5" applyFont="1" applyAlignment="1">
      <alignment horizontal="left" vertical="center" wrapText="1"/>
    </xf>
    <xf numFmtId="0" fontId="49" fillId="27" borderId="1" xfId="5" applyFont="1" applyFill="1" applyBorder="1" applyAlignment="1">
      <alignment horizontal="center" vertical="center" wrapText="1"/>
    </xf>
    <xf numFmtId="0" fontId="50" fillId="27" borderId="1" xfId="5" applyFont="1" applyFill="1" applyBorder="1" applyAlignment="1">
      <alignment horizontal="center" vertical="center" wrapText="1"/>
    </xf>
    <xf numFmtId="0" fontId="49" fillId="0" borderId="20" xfId="5" applyFont="1" applyBorder="1" applyAlignment="1">
      <alignment horizontal="center" vertical="center" wrapText="1"/>
    </xf>
    <xf numFmtId="3" fontId="52" fillId="25" borderId="1" xfId="0" applyNumberFormat="1" applyFont="1" applyFill="1" applyBorder="1" applyAlignment="1">
      <alignment horizontal="center" vertical="center" wrapText="1"/>
    </xf>
    <xf numFmtId="0" fontId="50" fillId="0" borderId="1" xfId="5" applyFont="1" applyBorder="1" applyAlignment="1">
      <alignment horizontal="center" vertical="center" wrapText="1"/>
    </xf>
    <xf numFmtId="0" fontId="53" fillId="0" borderId="0" xfId="5" applyFont="1" applyAlignment="1">
      <alignment vertical="center"/>
    </xf>
    <xf numFmtId="0" fontId="54" fillId="0" borderId="0" xfId="5" applyFont="1" applyAlignment="1">
      <alignment horizontal="center" vertical="center"/>
    </xf>
    <xf numFmtId="0" fontId="38" fillId="0" borderId="0" xfId="5" applyFont="1" applyAlignment="1">
      <alignment vertical="center"/>
    </xf>
    <xf numFmtId="0" fontId="55" fillId="0" borderId="0" xfId="5" applyFont="1" applyAlignment="1">
      <alignment horizontal="left" vertical="center"/>
    </xf>
    <xf numFmtId="43" fontId="39" fillId="0" borderId="0" xfId="6" applyFont="1" applyAlignment="1">
      <alignment horizontal="left" vertical="center"/>
    </xf>
    <xf numFmtId="0" fontId="56" fillId="0" borderId="1" xfId="5" applyFont="1" applyBorder="1" applyAlignment="1">
      <alignment horizontal="center" vertical="center" wrapText="1"/>
    </xf>
    <xf numFmtId="3" fontId="35" fillId="22" borderId="1" xfId="5" applyNumberFormat="1" applyFont="1" applyFill="1" applyBorder="1" applyAlignment="1">
      <alignment horizontal="center" vertical="center" wrapText="1"/>
    </xf>
    <xf numFmtId="3" fontId="35" fillId="0" borderId="0" xfId="5" applyNumberFormat="1" applyFont="1" applyAlignment="1">
      <alignment horizontal="center" vertical="center"/>
    </xf>
    <xf numFmtId="0" fontId="35" fillId="25" borderId="13" xfId="0" applyFont="1" applyFill="1" applyBorder="1" applyAlignment="1">
      <alignment horizontal="center" vertical="center" wrapText="1"/>
    </xf>
    <xf numFmtId="0" fontId="35" fillId="25" borderId="14" xfId="0" applyFont="1" applyFill="1" applyBorder="1" applyAlignment="1">
      <alignment horizontal="center" vertical="center" wrapText="1"/>
    </xf>
    <xf numFmtId="3" fontId="36" fillId="0" borderId="13" xfId="5" applyNumberFormat="1" applyFont="1" applyBorder="1" applyAlignment="1">
      <alignment horizontal="center" vertical="center" wrapText="1"/>
    </xf>
    <xf numFmtId="3" fontId="36" fillId="0" borderId="14" xfId="5" applyNumberFormat="1" applyFont="1" applyBorder="1" applyAlignment="1">
      <alignment horizontal="center" vertical="center" wrapText="1"/>
    </xf>
    <xf numFmtId="3" fontId="35" fillId="25" borderId="13" xfId="0" applyNumberFormat="1" applyFont="1" applyFill="1" applyBorder="1" applyAlignment="1">
      <alignment horizontal="center" vertical="center" wrapText="1"/>
    </xf>
    <xf numFmtId="3" fontId="35" fillId="25" borderId="14" xfId="0" applyNumberFormat="1" applyFont="1" applyFill="1" applyBorder="1" applyAlignment="1">
      <alignment horizontal="center" vertical="center" wrapText="1"/>
    </xf>
    <xf numFmtId="0" fontId="43" fillId="0" borderId="0" xfId="5" applyFont="1"/>
    <xf numFmtId="0" fontId="34" fillId="24" borderId="20" xfId="5" applyFont="1" applyFill="1" applyBorder="1" applyAlignment="1">
      <alignment horizontal="center" vertical="center" wrapText="1"/>
    </xf>
    <xf numFmtId="3" fontId="35" fillId="22" borderId="13" xfId="0" applyNumberFormat="1" applyFont="1" applyFill="1" applyBorder="1" applyAlignment="1">
      <alignment horizontal="center" vertical="center" wrapText="1"/>
    </xf>
    <xf numFmtId="3" fontId="35" fillId="22" borderId="14" xfId="0" applyNumberFormat="1" applyFont="1" applyFill="1" applyBorder="1" applyAlignment="1">
      <alignment horizontal="center" vertical="center" wrapText="1"/>
    </xf>
    <xf numFmtId="3" fontId="43" fillId="0" borderId="0" xfId="5" applyNumberFormat="1" applyFont="1" applyAlignment="1">
      <alignment horizontal="left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D000000}"/>
    <cellStyle name="Separador de milhares 2 2" xfId="17" xr:uid="{00000000-0005-0000-0000-00000E000000}"/>
    <cellStyle name="Status 7" xfId="13" xr:uid="{00000000-0005-0000-0000-00000F000000}"/>
    <cellStyle name="Text 1" xfId="14" xr:uid="{00000000-0005-0000-0000-000010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B8D78"/>
      <color rgb="FF257967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ACC577EC-5919-4C38-930E-3C296653E4AF}"/>
            </a:ext>
          </a:extLst>
        </xdr:cNvPr>
        <xdr:cNvSpPr txBox="1">
          <a:spLocks noChangeArrowheads="1"/>
        </xdr:cNvSpPr>
      </xdr:nvSpPr>
      <xdr:spPr bwMode="auto">
        <a:xfrm>
          <a:off x="17854451" y="1525344"/>
          <a:ext cx="192797" cy="78740"/>
        </a:xfrm>
        <a:prstGeom prst="rect">
          <a:avLst/>
        </a:prstGeom>
        <a:noFill/>
        <a:ln>
          <a:noFill/>
        </a:ln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  <a:defRPr/>
          </a:pPr>
          <a:endParaRPr lang="pt-BR" sz="1100"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664703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713C783-F1D6-493C-93FD-C07EBFA19EA7}"/>
            </a:ext>
          </a:extLst>
        </xdr:cNvPr>
        <xdr:cNvSpPr/>
      </xdr:nvSpPr>
      <xdr:spPr bwMode="auto">
        <a:xfrm>
          <a:off x="8418689" y="134055"/>
          <a:ext cx="73378" cy="530648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pPr>
            <a:defRPr/>
          </a:pPr>
          <a:endParaRPr lang="pt-BR"/>
        </a:p>
      </xdr:txBody>
    </xdr:sp>
    <xdr:clientData/>
  </xdr:twoCellAnchor>
  <xdr:twoCellAnchor>
    <xdr:from>
      <xdr:col>1</xdr:col>
      <xdr:colOff>140759</xdr:colOff>
      <xdr:row>0</xdr:row>
      <xdr:rowOff>45508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F6D9C55D-8BAF-4F4B-80EC-A0A02863B32C}"/>
            </a:ext>
          </a:extLst>
        </xdr:cNvPr>
        <xdr:cNvGrpSpPr/>
      </xdr:nvGrpSpPr>
      <xdr:grpSpPr bwMode="auto">
        <a:xfrm>
          <a:off x="343959" y="48683"/>
          <a:ext cx="8303221" cy="941918"/>
          <a:chOff x="328084" y="42333"/>
          <a:chExt cx="7675629" cy="952501"/>
        </a:xfrm>
      </xdr:grpSpPr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815332E5-3FD7-B61A-E3F2-4A72570B06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328084" y="116417"/>
            <a:ext cx="1217083" cy="765995"/>
          </a:xfrm>
          <a:prstGeom prst="rect">
            <a:avLst/>
          </a:prstGeom>
        </xdr:spPr>
      </xdr:pic>
      <xdr:pic>
        <xdr:nvPicPr>
          <xdr:cNvPr id="6" name="Imagem 2" descr="Texto&#10;&#10;Descrição gerada automaticamente">
            <a:extLst>
              <a:ext uri="{FF2B5EF4-FFF2-40B4-BE49-F238E27FC236}">
                <a16:creationId xmlns:a16="http://schemas.microsoft.com/office/drawing/2014/main" id="{3AFA90A0-0CAD-30EC-180E-BD63886B1E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27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28</xdr:row>
      <xdr:rowOff>93960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42333</xdr:colOff>
      <xdr:row>41</xdr:row>
      <xdr:rowOff>338667</xdr:rowOff>
    </xdr:from>
    <xdr:to>
      <xdr:col>2</xdr:col>
      <xdr:colOff>1013799</xdr:colOff>
      <xdr:row>45</xdr:row>
      <xdr:rowOff>152554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EDB9EB9-2259-7C68-1B55-11C21A974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9333" y="14911917"/>
          <a:ext cx="6982799" cy="11050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5DC6-4400-4F60-9E19-B95480E24AE8}">
  <dimension ref="B1:I147"/>
  <sheetViews>
    <sheetView showGridLines="0" tabSelected="1" workbookViewId="0">
      <selection activeCell="B152" sqref="B152"/>
    </sheetView>
  </sheetViews>
  <sheetFormatPr defaultColWidth="9" defaultRowHeight="14.5" x14ac:dyDescent="0.35"/>
  <cols>
    <col min="1" max="1" width="2.81640625" style="67" customWidth="1"/>
    <col min="2" max="2" width="74" style="67" customWidth="1"/>
    <col min="3" max="3" width="20.26953125" style="67" customWidth="1"/>
    <col min="4" max="4" width="24.453125" style="67" customWidth="1"/>
    <col min="5" max="5" width="82.26953125" style="67" bestFit="1" customWidth="1"/>
    <col min="6" max="6" width="10.81640625" style="67" customWidth="1"/>
    <col min="7" max="7" width="36" style="67" customWidth="1"/>
    <col min="8" max="8" width="58.1796875" style="67" customWidth="1"/>
    <col min="9" max="909" width="8.7265625" style="67" customWidth="1"/>
    <col min="910" max="984" width="11.54296875" style="67" customWidth="1"/>
    <col min="985" max="998" width="8.7265625" style="67" customWidth="1"/>
    <col min="999" max="16384" width="9" style="67"/>
  </cols>
  <sheetData>
    <row r="1" spans="2:8" ht="78" customHeight="1" x14ac:dyDescent="0.35">
      <c r="B1" s="114"/>
      <c r="C1" s="114"/>
      <c r="D1" s="114"/>
    </row>
    <row r="2" spans="2:8" ht="7.5" customHeight="1" x14ac:dyDescent="0.35"/>
    <row r="3" spans="2:8" ht="34.5" customHeight="1" x14ac:dyDescent="0.35">
      <c r="B3" s="151" t="s">
        <v>222</v>
      </c>
      <c r="C3" s="151"/>
      <c r="D3" s="151"/>
    </row>
    <row r="4" spans="2:8" s="154" customFormat="1" ht="22.5" customHeight="1" x14ac:dyDescent="0.35">
      <c r="B4" s="152" t="s">
        <v>117</v>
      </c>
      <c r="C4" s="152" t="s">
        <v>233</v>
      </c>
      <c r="D4" s="153" t="s">
        <v>225</v>
      </c>
    </row>
    <row r="5" spans="2:8" s="79" customFormat="1" ht="19.899999999999999" customHeight="1" x14ac:dyDescent="0.35">
      <c r="B5" s="155" t="s">
        <v>198</v>
      </c>
      <c r="C5" s="155">
        <v>779</v>
      </c>
      <c r="D5" s="156">
        <f>D16</f>
        <v>721</v>
      </c>
      <c r="E5" s="94"/>
    </row>
    <row r="6" spans="2:8" s="79" customFormat="1" ht="19.899999999999999" customHeight="1" x14ac:dyDescent="0.35">
      <c r="B6" s="155" t="s">
        <v>118</v>
      </c>
      <c r="C6" s="155">
        <v>297</v>
      </c>
      <c r="D6" s="156">
        <f>D22</f>
        <v>282</v>
      </c>
      <c r="E6" s="157"/>
    </row>
    <row r="7" spans="2:8" s="79" customFormat="1" ht="19.899999999999999" customHeight="1" x14ac:dyDescent="0.35">
      <c r="B7" s="155" t="s">
        <v>119</v>
      </c>
      <c r="C7" s="156">
        <v>4225</v>
      </c>
      <c r="D7" s="156">
        <f>D32</f>
        <v>4415</v>
      </c>
      <c r="E7" s="158"/>
    </row>
    <row r="8" spans="2:8" s="79" customFormat="1" ht="19.899999999999999" customHeight="1" x14ac:dyDescent="0.35">
      <c r="B8" s="155" t="s">
        <v>201</v>
      </c>
      <c r="C8" s="155">
        <v>740</v>
      </c>
      <c r="D8" s="156">
        <f>D44</f>
        <v>857</v>
      </c>
      <c r="E8" s="80"/>
    </row>
    <row r="9" spans="2:8" ht="18" customHeight="1" x14ac:dyDescent="0.35">
      <c r="B9" s="159"/>
      <c r="C9" s="159"/>
      <c r="D9" s="159"/>
      <c r="E9" s="160"/>
    </row>
    <row r="10" spans="2:8" ht="25.15" customHeight="1" x14ac:dyDescent="0.35">
      <c r="B10" s="151" t="s">
        <v>120</v>
      </c>
      <c r="C10" s="151"/>
      <c r="D10" s="151"/>
      <c r="E10" s="161"/>
    </row>
    <row r="11" spans="2:8" s="154" customFormat="1" ht="22.5" customHeight="1" x14ac:dyDescent="0.35">
      <c r="B11" s="152" t="s">
        <v>120</v>
      </c>
      <c r="C11" s="152" t="s">
        <v>233</v>
      </c>
      <c r="D11" s="153" t="s">
        <v>225</v>
      </c>
    </row>
    <row r="12" spans="2:8" s="79" customFormat="1" ht="18" customHeight="1" x14ac:dyDescent="0.35">
      <c r="B12" s="155" t="s">
        <v>121</v>
      </c>
      <c r="C12" s="155">
        <v>366</v>
      </c>
      <c r="D12" s="155">
        <v>413</v>
      </c>
      <c r="E12" s="162"/>
      <c r="F12" s="163"/>
      <c r="G12" s="163"/>
    </row>
    <row r="13" spans="2:8" s="79" customFormat="1" ht="18" customHeight="1" x14ac:dyDescent="0.35">
      <c r="B13" s="155" t="s">
        <v>122</v>
      </c>
      <c r="C13" s="155">
        <v>77</v>
      </c>
      <c r="D13" s="155">
        <v>19</v>
      </c>
      <c r="E13" s="162"/>
      <c r="F13" s="163"/>
      <c r="G13" s="163"/>
    </row>
    <row r="14" spans="2:8" s="79" customFormat="1" ht="18" customHeight="1" x14ac:dyDescent="0.35">
      <c r="B14" s="155" t="s">
        <v>115</v>
      </c>
      <c r="C14" s="155">
        <v>327</v>
      </c>
      <c r="D14" s="155">
        <v>278</v>
      </c>
      <c r="E14" s="162"/>
      <c r="F14" s="163"/>
      <c r="G14" s="163"/>
      <c r="H14" s="164"/>
    </row>
    <row r="15" spans="2:8" s="79" customFormat="1" ht="18" customHeight="1" x14ac:dyDescent="0.35">
      <c r="B15" s="155" t="s">
        <v>116</v>
      </c>
      <c r="C15" s="155">
        <v>9</v>
      </c>
      <c r="D15" s="155">
        <v>11</v>
      </c>
      <c r="E15" s="162"/>
      <c r="F15" s="163"/>
      <c r="G15" s="163"/>
      <c r="H15" s="164"/>
    </row>
    <row r="16" spans="2:8" s="79" customFormat="1" ht="18" customHeight="1" x14ac:dyDescent="0.35">
      <c r="B16" s="152" t="s">
        <v>17</v>
      </c>
      <c r="C16" s="152">
        <f>SUM(C12:C15)</f>
        <v>779</v>
      </c>
      <c r="D16" s="165">
        <f>SUM(D12:D15)</f>
        <v>721</v>
      </c>
      <c r="E16" s="166"/>
      <c r="F16" s="167"/>
      <c r="G16" s="167"/>
    </row>
    <row r="17" spans="2:9" s="79" customFormat="1" ht="24" customHeight="1" x14ac:dyDescent="0.35">
      <c r="B17" s="159"/>
      <c r="C17" s="159"/>
      <c r="D17" s="159"/>
    </row>
    <row r="18" spans="2:9" ht="25.15" customHeight="1" x14ac:dyDescent="0.35">
      <c r="B18" s="151" t="s">
        <v>118</v>
      </c>
      <c r="C18" s="151"/>
      <c r="D18" s="151"/>
    </row>
    <row r="19" spans="2:9" s="154" customFormat="1" ht="22.5" customHeight="1" x14ac:dyDescent="0.35">
      <c r="B19" s="152" t="s">
        <v>123</v>
      </c>
      <c r="C19" s="152" t="s">
        <v>233</v>
      </c>
      <c r="D19" s="153" t="s">
        <v>225</v>
      </c>
    </row>
    <row r="20" spans="2:9" s="79" customFormat="1" ht="19.899999999999999" customHeight="1" x14ac:dyDescent="0.35">
      <c r="B20" s="155" t="s">
        <v>121</v>
      </c>
      <c r="C20" s="155">
        <v>220</v>
      </c>
      <c r="D20" s="155">
        <v>263</v>
      </c>
      <c r="E20" s="94"/>
    </row>
    <row r="21" spans="2:9" s="79" customFormat="1" ht="19.899999999999999" customHeight="1" x14ac:dyDescent="0.35">
      <c r="B21" s="155" t="s">
        <v>122</v>
      </c>
      <c r="C21" s="155">
        <v>77</v>
      </c>
      <c r="D21" s="155">
        <v>19</v>
      </c>
      <c r="E21" s="94"/>
    </row>
    <row r="22" spans="2:9" s="154" customFormat="1" ht="22.5" customHeight="1" x14ac:dyDescent="0.35">
      <c r="B22" s="152" t="s">
        <v>17</v>
      </c>
      <c r="C22" s="152">
        <f>SUM(C20:C21)</f>
        <v>297</v>
      </c>
      <c r="D22" s="152">
        <f>SUM(D20:D21)</f>
        <v>282</v>
      </c>
      <c r="E22" s="168"/>
    </row>
    <row r="23" spans="2:9" s="79" customFormat="1" ht="19.899999999999999" customHeight="1" x14ac:dyDescent="0.35">
      <c r="B23" s="155" t="s">
        <v>196</v>
      </c>
      <c r="C23" s="155" t="s">
        <v>234</v>
      </c>
      <c r="D23" s="155">
        <f>1+170</f>
        <v>171</v>
      </c>
      <c r="E23" s="169"/>
    </row>
    <row r="24" spans="2:9" s="79" customFormat="1" ht="19.899999999999999" customHeight="1" x14ac:dyDescent="0.35">
      <c r="B24" s="152" t="s">
        <v>197</v>
      </c>
      <c r="C24" s="152">
        <f>C22</f>
        <v>297</v>
      </c>
      <c r="D24" s="152">
        <f>D22+D23</f>
        <v>453</v>
      </c>
      <c r="E24" s="168"/>
    </row>
    <row r="25" spans="2:9" ht="18" customHeight="1" x14ac:dyDescent="0.35">
      <c r="B25" s="159"/>
      <c r="C25" s="159"/>
      <c r="D25" s="159"/>
      <c r="E25" s="160"/>
      <c r="I25" s="79"/>
    </row>
    <row r="26" spans="2:9" ht="25.15" customHeight="1" x14ac:dyDescent="0.35">
      <c r="B26" s="151" t="s">
        <v>148</v>
      </c>
      <c r="C26" s="151"/>
      <c r="D26" s="151"/>
    </row>
    <row r="27" spans="2:9" s="154" customFormat="1" ht="22.5" customHeight="1" x14ac:dyDescent="0.35">
      <c r="B27" s="152" t="s">
        <v>124</v>
      </c>
      <c r="C27" s="152" t="s">
        <v>233</v>
      </c>
      <c r="D27" s="153" t="s">
        <v>225</v>
      </c>
      <c r="I27" s="67"/>
    </row>
    <row r="28" spans="2:9" s="79" customFormat="1" ht="17.149999999999999" customHeight="1" x14ac:dyDescent="0.35">
      <c r="B28" s="155" t="s">
        <v>125</v>
      </c>
      <c r="C28" s="156">
        <v>2500</v>
      </c>
      <c r="D28" s="156">
        <f>D103</f>
        <v>2772</v>
      </c>
      <c r="E28" s="94"/>
      <c r="I28" s="154"/>
    </row>
    <row r="29" spans="2:9" s="79" customFormat="1" ht="17.149999999999999" customHeight="1" x14ac:dyDescent="0.35">
      <c r="B29" s="155" t="s">
        <v>126</v>
      </c>
      <c r="C29" s="156">
        <v>1000</v>
      </c>
      <c r="D29" s="156">
        <f>D117</f>
        <v>1115</v>
      </c>
      <c r="E29" s="94"/>
    </row>
    <row r="30" spans="2:9" s="79" customFormat="1" ht="17.149999999999999" customHeight="1" x14ac:dyDescent="0.35">
      <c r="B30" s="155" t="s">
        <v>207</v>
      </c>
      <c r="C30" s="155">
        <v>594</v>
      </c>
      <c r="D30" s="156">
        <v>476</v>
      </c>
      <c r="E30" s="170"/>
    </row>
    <row r="31" spans="2:9" s="79" customFormat="1" ht="17.149999999999999" customHeight="1" x14ac:dyDescent="0.35">
      <c r="B31" s="155" t="s">
        <v>206</v>
      </c>
      <c r="C31" s="155">
        <v>131</v>
      </c>
      <c r="D31" s="156">
        <v>52</v>
      </c>
      <c r="E31" s="170"/>
    </row>
    <row r="32" spans="2:9" s="154" customFormat="1" ht="22.5" customHeight="1" x14ac:dyDescent="0.35">
      <c r="B32" s="152" t="s">
        <v>17</v>
      </c>
      <c r="C32" s="171">
        <f>SUM(C28:C31)</f>
        <v>4225</v>
      </c>
      <c r="D32" s="172">
        <f>SUM(D28:D31)</f>
        <v>4415</v>
      </c>
      <c r="I32" s="79"/>
    </row>
    <row r="33" spans="2:9" s="79" customFormat="1" ht="21.75" customHeight="1" x14ac:dyDescent="0.35">
      <c r="B33" s="159"/>
      <c r="C33" s="159"/>
      <c r="D33" s="159"/>
    </row>
    <row r="34" spans="2:9" ht="25.15" customHeight="1" x14ac:dyDescent="0.35">
      <c r="B34" s="173" t="s">
        <v>201</v>
      </c>
      <c r="C34" s="174"/>
      <c r="D34" s="175"/>
    </row>
    <row r="35" spans="2:9" s="154" customFormat="1" ht="22.5" customHeight="1" x14ac:dyDescent="0.35">
      <c r="B35" s="152" t="s">
        <v>151</v>
      </c>
      <c r="C35" s="152" t="s">
        <v>233</v>
      </c>
      <c r="D35" s="153" t="s">
        <v>225</v>
      </c>
      <c r="I35" s="67"/>
    </row>
    <row r="36" spans="2:9" s="79" customFormat="1" ht="16" customHeight="1" x14ac:dyDescent="0.35">
      <c r="B36" s="176" t="s">
        <v>129</v>
      </c>
      <c r="C36" s="176">
        <v>15</v>
      </c>
      <c r="D36" s="177">
        <v>1</v>
      </c>
      <c r="I36" s="154"/>
    </row>
    <row r="37" spans="2:9" s="79" customFormat="1" ht="16" customHeight="1" x14ac:dyDescent="0.35">
      <c r="B37" s="178" t="s">
        <v>90</v>
      </c>
      <c r="C37" s="178">
        <v>15</v>
      </c>
      <c r="D37" s="177">
        <v>5</v>
      </c>
      <c r="E37" s="179"/>
    </row>
    <row r="38" spans="2:9" s="79" customFormat="1" ht="16" customHeight="1" x14ac:dyDescent="0.35">
      <c r="B38" s="178" t="s">
        <v>91</v>
      </c>
      <c r="C38" s="178">
        <v>40</v>
      </c>
      <c r="D38" s="177">
        <v>25</v>
      </c>
    </row>
    <row r="39" spans="2:9" s="79" customFormat="1" ht="16" customHeight="1" x14ac:dyDescent="0.35">
      <c r="B39" s="178" t="s">
        <v>52</v>
      </c>
      <c r="C39" s="178">
        <v>80</v>
      </c>
      <c r="D39" s="177">
        <v>58</v>
      </c>
      <c r="E39" s="179"/>
    </row>
    <row r="40" spans="2:9" s="79" customFormat="1" ht="16" customHeight="1" x14ac:dyDescent="0.35">
      <c r="B40" s="178" t="s">
        <v>92</v>
      </c>
      <c r="C40" s="178">
        <v>80</v>
      </c>
      <c r="D40" s="177">
        <v>110</v>
      </c>
    </row>
    <row r="41" spans="2:9" s="79" customFormat="1" ht="16" customHeight="1" x14ac:dyDescent="0.35">
      <c r="B41" s="180" t="s">
        <v>93</v>
      </c>
      <c r="C41" s="180">
        <v>200</v>
      </c>
      <c r="D41" s="177">
        <v>144</v>
      </c>
      <c r="E41" s="181"/>
      <c r="F41" s="182"/>
      <c r="G41" s="182"/>
    </row>
    <row r="42" spans="2:9" s="79" customFormat="1" ht="16" customHeight="1" x14ac:dyDescent="0.35">
      <c r="B42" s="178" t="s">
        <v>51</v>
      </c>
      <c r="C42" s="178">
        <v>110</v>
      </c>
      <c r="D42" s="177">
        <v>68</v>
      </c>
      <c r="E42" s="181"/>
      <c r="F42" s="182"/>
      <c r="G42" s="182"/>
    </row>
    <row r="43" spans="2:9" s="79" customFormat="1" ht="16" customHeight="1" x14ac:dyDescent="0.35">
      <c r="B43" s="178" t="s">
        <v>208</v>
      </c>
      <c r="C43" s="178">
        <v>200</v>
      </c>
      <c r="D43" s="177">
        <v>446</v>
      </c>
      <c r="E43" s="181"/>
      <c r="F43" s="182"/>
      <c r="G43" s="182"/>
    </row>
    <row r="44" spans="2:9" s="154" customFormat="1" ht="19.5" customHeight="1" x14ac:dyDescent="0.35">
      <c r="B44" s="152" t="s">
        <v>17</v>
      </c>
      <c r="C44" s="152">
        <f>SUM(C36:C43)</f>
        <v>740</v>
      </c>
      <c r="D44" s="165">
        <f>SUM(D36:D43)</f>
        <v>857</v>
      </c>
      <c r="E44" s="183"/>
      <c r="G44" s="184"/>
      <c r="I44" s="79"/>
    </row>
    <row r="45" spans="2:9" s="154" customFormat="1" ht="22.5" customHeight="1" x14ac:dyDescent="0.35">
      <c r="B45" s="185"/>
      <c r="C45" s="185"/>
      <c r="D45" s="186"/>
      <c r="I45" s="79"/>
    </row>
    <row r="46" spans="2:9" s="154" customFormat="1" ht="22.5" customHeight="1" x14ac:dyDescent="0.35">
      <c r="B46" s="173" t="s">
        <v>200</v>
      </c>
      <c r="C46" s="174"/>
      <c r="D46" s="175"/>
      <c r="I46" s="79"/>
    </row>
    <row r="47" spans="2:9" s="154" customFormat="1" ht="30.65" customHeight="1" x14ac:dyDescent="0.35">
      <c r="B47" s="152" t="s">
        <v>151</v>
      </c>
      <c r="C47" s="187" t="s">
        <v>226</v>
      </c>
      <c r="D47" s="188"/>
      <c r="I47" s="79"/>
    </row>
    <row r="48" spans="2:9" s="154" customFormat="1" ht="15.5" x14ac:dyDescent="0.35">
      <c r="B48" s="176" t="s">
        <v>129</v>
      </c>
      <c r="C48" s="189">
        <v>12</v>
      </c>
      <c r="D48" s="189"/>
      <c r="I48" s="79"/>
    </row>
    <row r="49" spans="2:9" s="154" customFormat="1" ht="15.5" x14ac:dyDescent="0.35">
      <c r="B49" s="178" t="s">
        <v>90</v>
      </c>
      <c r="C49" s="189">
        <v>12</v>
      </c>
      <c r="D49" s="189"/>
      <c r="I49" s="79"/>
    </row>
    <row r="50" spans="2:9" s="154" customFormat="1" ht="15.5" x14ac:dyDescent="0.35">
      <c r="B50" s="178" t="s">
        <v>91</v>
      </c>
      <c r="C50" s="189">
        <v>24</v>
      </c>
      <c r="D50" s="189"/>
      <c r="I50" s="79"/>
    </row>
    <row r="51" spans="2:9" s="154" customFormat="1" ht="15.5" x14ac:dyDescent="0.35">
      <c r="B51" s="178" t="s">
        <v>52</v>
      </c>
      <c r="C51" s="189">
        <v>20</v>
      </c>
      <c r="D51" s="189"/>
      <c r="I51" s="79"/>
    </row>
    <row r="52" spans="2:9" s="154" customFormat="1" ht="15.5" x14ac:dyDescent="0.35">
      <c r="B52" s="178" t="s">
        <v>92</v>
      </c>
      <c r="C52" s="189">
        <v>32</v>
      </c>
      <c r="D52" s="189"/>
      <c r="I52" s="79"/>
    </row>
    <row r="53" spans="2:9" s="154" customFormat="1" ht="15.5" x14ac:dyDescent="0.35">
      <c r="B53" s="178" t="s">
        <v>93</v>
      </c>
      <c r="C53" s="189">
        <v>116</v>
      </c>
      <c r="D53" s="189"/>
      <c r="I53" s="79"/>
    </row>
    <row r="54" spans="2:9" s="154" customFormat="1" ht="15.5" x14ac:dyDescent="0.35">
      <c r="B54" s="178" t="s">
        <v>51</v>
      </c>
      <c r="C54" s="189">
        <v>40</v>
      </c>
      <c r="D54" s="189"/>
      <c r="I54" s="79"/>
    </row>
    <row r="55" spans="2:9" s="154" customFormat="1" ht="15.5" x14ac:dyDescent="0.35">
      <c r="B55" s="178" t="s">
        <v>208</v>
      </c>
      <c r="C55" s="189">
        <v>100</v>
      </c>
      <c r="D55" s="189"/>
      <c r="I55" s="79"/>
    </row>
    <row r="56" spans="2:9" s="154" customFormat="1" ht="15.5" x14ac:dyDescent="0.35">
      <c r="B56" s="152" t="s">
        <v>17</v>
      </c>
      <c r="C56" s="190">
        <f>SUM(C48:C55)</f>
        <v>356</v>
      </c>
      <c r="D56" s="190"/>
      <c r="E56" s="184"/>
      <c r="I56" s="79"/>
    </row>
    <row r="57" spans="2:9" s="154" customFormat="1" ht="26.5" customHeight="1" x14ac:dyDescent="0.35">
      <c r="B57" s="185"/>
      <c r="C57" s="185"/>
      <c r="D57" s="186"/>
      <c r="I57" s="79"/>
    </row>
    <row r="58" spans="2:9" s="154" customFormat="1" ht="22.5" customHeight="1" x14ac:dyDescent="0.35">
      <c r="B58" s="151" t="s">
        <v>200</v>
      </c>
      <c r="C58" s="151"/>
      <c r="D58" s="151"/>
      <c r="I58" s="79"/>
    </row>
    <row r="59" spans="2:9" s="154" customFormat="1" ht="29.5" customHeight="1" x14ac:dyDescent="0.35">
      <c r="B59" s="152" t="s">
        <v>151</v>
      </c>
      <c r="C59" s="187" t="s">
        <v>227</v>
      </c>
      <c r="D59" s="188"/>
      <c r="I59" s="79"/>
    </row>
    <row r="60" spans="2:9" s="154" customFormat="1" ht="15.5" x14ac:dyDescent="0.35">
      <c r="B60" s="176" t="s">
        <v>129</v>
      </c>
      <c r="C60" s="189">
        <v>12</v>
      </c>
      <c r="D60" s="189"/>
      <c r="I60" s="79"/>
    </row>
    <row r="61" spans="2:9" s="154" customFormat="1" ht="15.5" x14ac:dyDescent="0.35">
      <c r="B61" s="178" t="s">
        <v>90</v>
      </c>
      <c r="C61" s="189">
        <v>12</v>
      </c>
      <c r="D61" s="189"/>
      <c r="I61" s="79"/>
    </row>
    <row r="62" spans="2:9" s="154" customFormat="1" ht="15.5" x14ac:dyDescent="0.35">
      <c r="B62" s="178" t="s">
        <v>91</v>
      </c>
      <c r="C62" s="189">
        <v>32</v>
      </c>
      <c r="D62" s="189"/>
      <c r="I62" s="79"/>
    </row>
    <row r="63" spans="2:9" s="154" customFormat="1" ht="15.5" x14ac:dyDescent="0.35">
      <c r="B63" s="178" t="s">
        <v>52</v>
      </c>
      <c r="C63" s="189">
        <v>80</v>
      </c>
      <c r="D63" s="189"/>
      <c r="I63" s="79"/>
    </row>
    <row r="64" spans="2:9" s="154" customFormat="1" ht="15.5" x14ac:dyDescent="0.35">
      <c r="B64" s="178" t="s">
        <v>92</v>
      </c>
      <c r="C64" s="189">
        <v>80</v>
      </c>
      <c r="D64" s="189"/>
      <c r="I64" s="79"/>
    </row>
    <row r="65" spans="2:9" s="154" customFormat="1" ht="15.5" x14ac:dyDescent="0.35">
      <c r="B65" s="178" t="s">
        <v>93</v>
      </c>
      <c r="C65" s="189">
        <v>100</v>
      </c>
      <c r="D65" s="189"/>
      <c r="I65" s="79"/>
    </row>
    <row r="66" spans="2:9" s="154" customFormat="1" ht="15.5" x14ac:dyDescent="0.35">
      <c r="B66" s="178" t="s">
        <v>51</v>
      </c>
      <c r="C66" s="189">
        <v>80</v>
      </c>
      <c r="D66" s="189"/>
      <c r="I66" s="79"/>
    </row>
    <row r="67" spans="2:9" s="154" customFormat="1" ht="15.5" x14ac:dyDescent="0.35">
      <c r="B67" s="178" t="s">
        <v>208</v>
      </c>
      <c r="C67" s="189">
        <v>100</v>
      </c>
      <c r="D67" s="189"/>
      <c r="I67" s="79"/>
    </row>
    <row r="68" spans="2:9" s="154" customFormat="1" ht="15.5" x14ac:dyDescent="0.35">
      <c r="B68" s="152" t="s">
        <v>17</v>
      </c>
      <c r="C68" s="191">
        <f>SUM(C60:C67)</f>
        <v>496</v>
      </c>
      <c r="D68" s="191"/>
      <c r="E68" s="184"/>
      <c r="I68" s="79"/>
    </row>
    <row r="69" spans="2:9" ht="23.25" customHeight="1" x14ac:dyDescent="0.35">
      <c r="B69" s="159"/>
      <c r="C69" s="159"/>
      <c r="D69" s="159"/>
      <c r="E69" s="160"/>
      <c r="I69" s="154"/>
    </row>
    <row r="70" spans="2:9" ht="23.25" customHeight="1" x14ac:dyDescent="0.35">
      <c r="B70" s="173" t="s">
        <v>209</v>
      </c>
      <c r="C70" s="174"/>
      <c r="D70" s="175"/>
      <c r="E70" s="160"/>
      <c r="I70" s="154"/>
    </row>
    <row r="71" spans="2:9" ht="23.25" customHeight="1" x14ac:dyDescent="0.35">
      <c r="B71" s="152" t="s">
        <v>210</v>
      </c>
      <c r="C71" s="192" t="s">
        <v>225</v>
      </c>
      <c r="D71" s="193"/>
      <c r="E71" s="160"/>
      <c r="I71" s="154"/>
    </row>
    <row r="72" spans="2:9" ht="23.25" customHeight="1" x14ac:dyDescent="0.35">
      <c r="B72" s="176" t="s">
        <v>211</v>
      </c>
      <c r="C72" s="194">
        <v>16362</v>
      </c>
      <c r="D72" s="195"/>
      <c r="E72" s="181"/>
      <c r="F72" s="182"/>
      <c r="G72" s="182"/>
      <c r="I72" s="154"/>
    </row>
    <row r="73" spans="2:9" ht="20.25" customHeight="1" x14ac:dyDescent="0.35">
      <c r="B73" s="159"/>
      <c r="C73" s="159"/>
      <c r="D73" s="159"/>
      <c r="E73" s="160"/>
      <c r="I73" s="154"/>
    </row>
    <row r="74" spans="2:9" ht="25.15" customHeight="1" x14ac:dyDescent="0.35">
      <c r="B74" s="151" t="s">
        <v>152</v>
      </c>
      <c r="C74" s="151"/>
      <c r="D74" s="151"/>
    </row>
    <row r="75" spans="2:9" s="154" customFormat="1" ht="18" customHeight="1" x14ac:dyDescent="0.35">
      <c r="B75" s="152" t="s">
        <v>153</v>
      </c>
      <c r="C75" s="152" t="s">
        <v>233</v>
      </c>
      <c r="D75" s="153" t="s">
        <v>225</v>
      </c>
      <c r="I75" s="67"/>
    </row>
    <row r="76" spans="2:9" s="79" customFormat="1" ht="16" customHeight="1" x14ac:dyDescent="0.35">
      <c r="B76" s="196" t="s">
        <v>94</v>
      </c>
      <c r="C76" s="197">
        <v>2500</v>
      </c>
      <c r="D76" s="177">
        <v>79</v>
      </c>
      <c r="E76" s="198"/>
      <c r="I76" s="154"/>
    </row>
    <row r="77" spans="2:9" s="79" customFormat="1" ht="16" customHeight="1" x14ac:dyDescent="0.35">
      <c r="B77" s="196" t="s">
        <v>205</v>
      </c>
      <c r="C77" s="199"/>
      <c r="D77" s="177">
        <v>174</v>
      </c>
      <c r="E77" s="198"/>
    </row>
    <row r="78" spans="2:9" s="79" customFormat="1" ht="16" customHeight="1" x14ac:dyDescent="0.35">
      <c r="B78" s="196" t="s">
        <v>95</v>
      </c>
      <c r="C78" s="199"/>
      <c r="D78" s="177">
        <v>362</v>
      </c>
      <c r="E78" s="198"/>
    </row>
    <row r="79" spans="2:9" s="79" customFormat="1" ht="16" customHeight="1" x14ac:dyDescent="0.35">
      <c r="B79" s="196" t="s">
        <v>212</v>
      </c>
      <c r="C79" s="199"/>
      <c r="D79" s="177">
        <v>107</v>
      </c>
      <c r="E79" s="198"/>
    </row>
    <row r="80" spans="2:9" s="79" customFormat="1" ht="16" customHeight="1" x14ac:dyDescent="0.35">
      <c r="B80" s="196" t="s">
        <v>191</v>
      </c>
      <c r="C80" s="199"/>
      <c r="D80" s="177">
        <v>22</v>
      </c>
      <c r="E80" s="198"/>
    </row>
    <row r="81" spans="2:5" s="79" customFormat="1" ht="16" customHeight="1" x14ac:dyDescent="0.35">
      <c r="B81" s="196" t="s">
        <v>213</v>
      </c>
      <c r="C81" s="199"/>
      <c r="D81" s="177">
        <v>88</v>
      </c>
      <c r="E81" s="198"/>
    </row>
    <row r="82" spans="2:5" s="79" customFormat="1" ht="16" customHeight="1" x14ac:dyDescent="0.35">
      <c r="B82" s="196" t="s">
        <v>96</v>
      </c>
      <c r="C82" s="199"/>
      <c r="D82" s="177">
        <v>145</v>
      </c>
      <c r="E82" s="200"/>
    </row>
    <row r="83" spans="2:5" s="79" customFormat="1" ht="16" customHeight="1" x14ac:dyDescent="0.35">
      <c r="B83" s="196" t="s">
        <v>97</v>
      </c>
      <c r="C83" s="199"/>
      <c r="D83" s="177">
        <v>207</v>
      </c>
      <c r="E83" s="198"/>
    </row>
    <row r="84" spans="2:5" s="79" customFormat="1" ht="16" customHeight="1" x14ac:dyDescent="0.35">
      <c r="B84" s="196" t="s">
        <v>214</v>
      </c>
      <c r="C84" s="199"/>
      <c r="D84" s="177">
        <v>48</v>
      </c>
      <c r="E84" s="198"/>
    </row>
    <row r="85" spans="2:5" s="79" customFormat="1" ht="16" customHeight="1" x14ac:dyDescent="0.35">
      <c r="B85" s="196" t="s">
        <v>98</v>
      </c>
      <c r="C85" s="199"/>
      <c r="D85" s="177">
        <v>49</v>
      </c>
      <c r="E85" s="198"/>
    </row>
    <row r="86" spans="2:5" s="79" customFormat="1" ht="16" customHeight="1" x14ac:dyDescent="0.35">
      <c r="B86" s="196" t="s">
        <v>99</v>
      </c>
      <c r="C86" s="199"/>
      <c r="D86" s="177">
        <v>24</v>
      </c>
      <c r="E86" s="198"/>
    </row>
    <row r="87" spans="2:5" s="79" customFormat="1" ht="16" customHeight="1" x14ac:dyDescent="0.35">
      <c r="B87" s="196" t="s">
        <v>100</v>
      </c>
      <c r="C87" s="199"/>
      <c r="D87" s="177">
        <v>113</v>
      </c>
      <c r="E87" s="198"/>
    </row>
    <row r="88" spans="2:5" s="79" customFormat="1" ht="16" customHeight="1" x14ac:dyDescent="0.35">
      <c r="B88" s="196" t="s">
        <v>101</v>
      </c>
      <c r="C88" s="199"/>
      <c r="D88" s="177">
        <f>56+125</f>
        <v>181</v>
      </c>
      <c r="E88" s="198"/>
    </row>
    <row r="89" spans="2:5" s="79" customFormat="1" ht="16" customHeight="1" x14ac:dyDescent="0.35">
      <c r="B89" s="196" t="s">
        <v>102</v>
      </c>
      <c r="C89" s="199"/>
      <c r="D89" s="177">
        <v>0</v>
      </c>
      <c r="E89" s="198"/>
    </row>
    <row r="90" spans="2:5" s="79" customFormat="1" ht="16" customHeight="1" x14ac:dyDescent="0.35">
      <c r="B90" s="196" t="s">
        <v>103</v>
      </c>
      <c r="C90" s="199"/>
      <c r="D90" s="177">
        <v>513</v>
      </c>
      <c r="E90" s="183"/>
    </row>
    <row r="91" spans="2:5" s="79" customFormat="1" ht="16" customHeight="1" x14ac:dyDescent="0.35">
      <c r="B91" s="196" t="s">
        <v>104</v>
      </c>
      <c r="C91" s="199"/>
      <c r="D91" s="177">
        <v>260</v>
      </c>
      <c r="E91" s="198"/>
    </row>
    <row r="92" spans="2:5" s="79" customFormat="1" ht="16" customHeight="1" x14ac:dyDescent="0.35">
      <c r="B92" s="196" t="s">
        <v>105</v>
      </c>
      <c r="C92" s="199"/>
      <c r="D92" s="177">
        <v>127</v>
      </c>
      <c r="E92" s="198"/>
    </row>
    <row r="93" spans="2:5" s="79" customFormat="1" ht="16" customHeight="1" x14ac:dyDescent="0.35">
      <c r="B93" s="196" t="s">
        <v>106</v>
      </c>
      <c r="C93" s="199"/>
      <c r="D93" s="177">
        <v>47</v>
      </c>
      <c r="E93" s="198"/>
    </row>
    <row r="94" spans="2:5" s="79" customFormat="1" ht="16" customHeight="1" x14ac:dyDescent="0.35">
      <c r="B94" s="196" t="s">
        <v>107</v>
      </c>
      <c r="C94" s="199"/>
      <c r="D94" s="177">
        <v>200</v>
      </c>
      <c r="E94" s="198"/>
    </row>
    <row r="95" spans="2:5" s="79" customFormat="1" ht="16" customHeight="1" x14ac:dyDescent="0.35">
      <c r="B95" s="196" t="s">
        <v>192</v>
      </c>
      <c r="C95" s="199"/>
      <c r="D95" s="177">
        <v>26</v>
      </c>
      <c r="E95" s="198"/>
    </row>
    <row r="96" spans="2:5" s="79" customFormat="1" ht="16" customHeight="1" x14ac:dyDescent="0.35">
      <c r="B96" s="201" t="s">
        <v>215</v>
      </c>
      <c r="C96" s="199"/>
      <c r="D96" s="202">
        <v>0</v>
      </c>
      <c r="E96" s="198"/>
    </row>
    <row r="97" spans="2:9" s="79" customFormat="1" ht="16" customHeight="1" x14ac:dyDescent="0.35">
      <c r="B97" s="201" t="s">
        <v>216</v>
      </c>
      <c r="C97" s="199"/>
      <c r="D97" s="202">
        <v>0</v>
      </c>
      <c r="E97" s="198"/>
    </row>
    <row r="98" spans="2:9" s="79" customFormat="1" ht="16" customHeight="1" x14ac:dyDescent="0.35">
      <c r="B98" s="201" t="s">
        <v>217</v>
      </c>
      <c r="C98" s="199"/>
      <c r="D98" s="202">
        <v>0</v>
      </c>
      <c r="E98" s="198"/>
    </row>
    <row r="99" spans="2:9" s="79" customFormat="1" ht="16" customHeight="1" x14ac:dyDescent="0.35">
      <c r="B99" s="201" t="s">
        <v>218</v>
      </c>
      <c r="C99" s="199"/>
      <c r="D99" s="202">
        <v>0</v>
      </c>
      <c r="E99" s="198"/>
    </row>
    <row r="100" spans="2:9" s="79" customFormat="1" ht="16" customHeight="1" x14ac:dyDescent="0.35">
      <c r="B100" s="201" t="s">
        <v>219</v>
      </c>
      <c r="C100" s="199"/>
      <c r="D100" s="202">
        <v>0</v>
      </c>
      <c r="E100" s="198"/>
    </row>
    <row r="101" spans="2:9" s="79" customFormat="1" ht="16" customHeight="1" x14ac:dyDescent="0.35">
      <c r="B101" s="201" t="s">
        <v>220</v>
      </c>
      <c r="C101" s="199"/>
      <c r="D101" s="202">
        <v>0</v>
      </c>
      <c r="E101" s="198"/>
    </row>
    <row r="102" spans="2:9" s="79" customFormat="1" ht="16" customHeight="1" x14ac:dyDescent="0.35">
      <c r="B102" s="201" t="s">
        <v>221</v>
      </c>
      <c r="C102" s="199"/>
      <c r="D102" s="202">
        <v>0</v>
      </c>
      <c r="E102" s="198"/>
    </row>
    <row r="103" spans="2:9" s="154" customFormat="1" ht="18" customHeight="1" x14ac:dyDescent="0.35">
      <c r="B103" s="152" t="s">
        <v>17</v>
      </c>
      <c r="C103" s="203"/>
      <c r="D103" s="204">
        <f>SUM(D76:D102)</f>
        <v>2772</v>
      </c>
      <c r="E103" s="184"/>
      <c r="I103" s="79"/>
    </row>
    <row r="104" spans="2:9" ht="12" customHeight="1" x14ac:dyDescent="0.35">
      <c r="B104" s="159"/>
      <c r="C104" s="159"/>
      <c r="D104" s="159"/>
      <c r="E104" s="160"/>
      <c r="I104" s="154"/>
    </row>
    <row r="105" spans="2:9" ht="25.15" customHeight="1" x14ac:dyDescent="0.35">
      <c r="B105" s="151" t="s">
        <v>154</v>
      </c>
      <c r="C105" s="151"/>
      <c r="D105" s="151"/>
    </row>
    <row r="106" spans="2:9" s="154" customFormat="1" ht="18" customHeight="1" x14ac:dyDescent="0.35">
      <c r="B106" s="152" t="s">
        <v>155</v>
      </c>
      <c r="C106" s="152" t="s">
        <v>233</v>
      </c>
      <c r="D106" s="153" t="s">
        <v>225</v>
      </c>
      <c r="E106" s="184"/>
      <c r="I106" s="67"/>
    </row>
    <row r="107" spans="2:9" s="207" customFormat="1" ht="16" customHeight="1" x14ac:dyDescent="0.35">
      <c r="B107" s="196" t="s">
        <v>203</v>
      </c>
      <c r="C107" s="197">
        <v>1000</v>
      </c>
      <c r="D107" s="205">
        <v>197</v>
      </c>
      <c r="E107" s="206"/>
      <c r="I107" s="154"/>
    </row>
    <row r="108" spans="2:9" s="207" customFormat="1" ht="16" customHeight="1" x14ac:dyDescent="0.35">
      <c r="B108" s="196" t="s">
        <v>204</v>
      </c>
      <c r="C108" s="199"/>
      <c r="D108" s="205">
        <v>0</v>
      </c>
      <c r="E108" s="208"/>
      <c r="I108" s="154"/>
    </row>
    <row r="109" spans="2:9" s="207" customFormat="1" ht="16" customHeight="1" x14ac:dyDescent="0.35">
      <c r="B109" s="196" t="s">
        <v>108</v>
      </c>
      <c r="C109" s="199"/>
      <c r="D109" s="205">
        <v>0</v>
      </c>
      <c r="E109" s="208"/>
    </row>
    <row r="110" spans="2:9" s="207" customFormat="1" ht="16" customHeight="1" x14ac:dyDescent="0.35">
      <c r="B110" s="196" t="s">
        <v>109</v>
      </c>
      <c r="C110" s="199"/>
      <c r="D110" s="205">
        <v>191</v>
      </c>
      <c r="E110" s="208"/>
    </row>
    <row r="111" spans="2:9" s="207" customFormat="1" ht="16" customHeight="1" x14ac:dyDescent="0.35">
      <c r="B111" s="196" t="s">
        <v>110</v>
      </c>
      <c r="C111" s="199"/>
      <c r="D111" s="205">
        <v>47</v>
      </c>
      <c r="E111" s="208"/>
    </row>
    <row r="112" spans="2:9" s="207" customFormat="1" ht="16" customHeight="1" x14ac:dyDescent="0.35">
      <c r="B112" s="196" t="s">
        <v>111</v>
      </c>
      <c r="C112" s="199"/>
      <c r="D112" s="205">
        <v>113</v>
      </c>
      <c r="E112" s="208"/>
    </row>
    <row r="113" spans="2:9" s="207" customFormat="1" ht="16" customHeight="1" x14ac:dyDescent="0.35">
      <c r="B113" s="196" t="s">
        <v>112</v>
      </c>
      <c r="C113" s="199"/>
      <c r="D113" s="205">
        <v>245</v>
      </c>
      <c r="E113" s="209"/>
      <c r="G113" s="210"/>
    </row>
    <row r="114" spans="2:9" s="207" customFormat="1" ht="16" customHeight="1" x14ac:dyDescent="0.35">
      <c r="B114" s="196" t="s">
        <v>113</v>
      </c>
      <c r="C114" s="199"/>
      <c r="D114" s="205">
        <v>46</v>
      </c>
      <c r="E114" s="208"/>
    </row>
    <row r="115" spans="2:9" s="207" customFormat="1" ht="16" customHeight="1" x14ac:dyDescent="0.35">
      <c r="B115" s="196" t="s">
        <v>190</v>
      </c>
      <c r="C115" s="199"/>
      <c r="D115" s="205">
        <v>235</v>
      </c>
      <c r="E115" s="209"/>
    </row>
    <row r="116" spans="2:9" s="207" customFormat="1" ht="16" customHeight="1" x14ac:dyDescent="0.35">
      <c r="B116" s="196" t="s">
        <v>114</v>
      </c>
      <c r="C116" s="199"/>
      <c r="D116" s="211">
        <v>41</v>
      </c>
      <c r="E116" s="208"/>
    </row>
    <row r="117" spans="2:9" s="154" customFormat="1" ht="18" customHeight="1" x14ac:dyDescent="0.35">
      <c r="B117" s="152" t="s">
        <v>17</v>
      </c>
      <c r="C117" s="203"/>
      <c r="D117" s="212">
        <f>SUM(D107:D116)</f>
        <v>1115</v>
      </c>
      <c r="E117" s="206"/>
      <c r="F117" s="206"/>
      <c r="G117" s="206"/>
      <c r="H117" s="213"/>
      <c r="I117" s="207"/>
    </row>
    <row r="118" spans="2:9" ht="20.25" customHeight="1" x14ac:dyDescent="0.35">
      <c r="G118" s="108"/>
      <c r="I118" s="154"/>
    </row>
    <row r="119" spans="2:9" ht="15.5" x14ac:dyDescent="0.35">
      <c r="B119" s="151" t="s">
        <v>144</v>
      </c>
      <c r="C119" s="151"/>
      <c r="D119" s="151"/>
      <c r="I119" s="154"/>
    </row>
    <row r="120" spans="2:9" ht="15.5" x14ac:dyDescent="0.35">
      <c r="B120" s="152" t="s">
        <v>145</v>
      </c>
      <c r="C120" s="214" t="s">
        <v>225</v>
      </c>
      <c r="D120" s="215"/>
    </row>
    <row r="121" spans="2:9" ht="15.5" x14ac:dyDescent="0.35">
      <c r="B121" s="155" t="s">
        <v>146</v>
      </c>
      <c r="C121" s="216">
        <f>6+2062+11+2+1</f>
        <v>2082</v>
      </c>
      <c r="D121" s="217"/>
    </row>
    <row r="122" spans="2:9" ht="15.5" x14ac:dyDescent="0.35">
      <c r="B122" s="155" t="s">
        <v>147</v>
      </c>
      <c r="C122" s="216">
        <f>767</f>
        <v>767</v>
      </c>
      <c r="D122" s="217"/>
    </row>
    <row r="123" spans="2:9" ht="15.5" x14ac:dyDescent="0.35">
      <c r="B123" s="152" t="s">
        <v>17</v>
      </c>
      <c r="C123" s="218">
        <f>SUM(C121:C122)</f>
        <v>2849</v>
      </c>
      <c r="D123" s="219"/>
      <c r="E123" s="220"/>
    </row>
    <row r="124" spans="2:9" ht="22.5" customHeight="1" x14ac:dyDescent="0.35"/>
    <row r="125" spans="2:9" ht="15.5" x14ac:dyDescent="0.35">
      <c r="B125" s="221" t="s">
        <v>149</v>
      </c>
      <c r="C125" s="221"/>
      <c r="D125" s="221"/>
    </row>
    <row r="126" spans="2:9" ht="15.5" x14ac:dyDescent="0.35">
      <c r="B126" s="152" t="s">
        <v>150</v>
      </c>
      <c r="C126" s="214" t="s">
        <v>225</v>
      </c>
      <c r="D126" s="215"/>
    </row>
    <row r="127" spans="2:9" x14ac:dyDescent="0.35">
      <c r="B127" s="176" t="s">
        <v>130</v>
      </c>
      <c r="C127" s="194">
        <v>11</v>
      </c>
      <c r="D127" s="195"/>
    </row>
    <row r="128" spans="2:9" x14ac:dyDescent="0.35">
      <c r="B128" s="176" t="s">
        <v>131</v>
      </c>
      <c r="C128" s="194">
        <v>122</v>
      </c>
      <c r="D128" s="195"/>
    </row>
    <row r="129" spans="2:5" x14ac:dyDescent="0.35">
      <c r="B129" s="176" t="s">
        <v>132</v>
      </c>
      <c r="C129" s="194">
        <v>1507</v>
      </c>
      <c r="D129" s="195"/>
    </row>
    <row r="130" spans="2:5" x14ac:dyDescent="0.35">
      <c r="B130" s="176" t="s">
        <v>133</v>
      </c>
      <c r="C130" s="194">
        <v>1196</v>
      </c>
      <c r="D130" s="195"/>
    </row>
    <row r="131" spans="2:5" x14ac:dyDescent="0.35">
      <c r="B131" s="176" t="s">
        <v>134</v>
      </c>
      <c r="C131" s="194">
        <v>13</v>
      </c>
      <c r="D131" s="195"/>
    </row>
    <row r="132" spans="2:5" x14ac:dyDescent="0.35">
      <c r="B132" s="176" t="s">
        <v>223</v>
      </c>
      <c r="C132" s="194">
        <v>0</v>
      </c>
      <c r="D132" s="195"/>
    </row>
    <row r="133" spans="2:5" ht="15.5" x14ac:dyDescent="0.35">
      <c r="B133" s="152" t="s">
        <v>17</v>
      </c>
      <c r="C133" s="222">
        <f>SUM(C127:C132)</f>
        <v>2849</v>
      </c>
      <c r="D133" s="223"/>
      <c r="E133" s="224"/>
    </row>
    <row r="134" spans="2:5" ht="15.5" x14ac:dyDescent="0.35">
      <c r="B134" s="155" t="s">
        <v>127</v>
      </c>
      <c r="C134" s="216">
        <f>C133</f>
        <v>2849</v>
      </c>
      <c r="D134" s="217"/>
    </row>
    <row r="135" spans="2:5" ht="15.5" x14ac:dyDescent="0.35">
      <c r="B135" s="155" t="s">
        <v>128</v>
      </c>
      <c r="C135" s="216">
        <v>0</v>
      </c>
      <c r="D135" s="217"/>
    </row>
    <row r="136" spans="2:5" x14ac:dyDescent="0.35">
      <c r="B136" s="97"/>
      <c r="C136" s="97"/>
      <c r="D136" s="97"/>
    </row>
    <row r="137" spans="2:5" x14ac:dyDescent="0.35">
      <c r="B137" s="97"/>
      <c r="C137" s="97"/>
      <c r="D137" s="97"/>
    </row>
    <row r="138" spans="2:5" x14ac:dyDescent="0.35">
      <c r="B138" s="97"/>
      <c r="C138" s="97"/>
      <c r="D138" s="97"/>
    </row>
    <row r="139" spans="2:5" x14ac:dyDescent="0.35">
      <c r="B139" s="97"/>
      <c r="C139" s="97"/>
      <c r="D139" s="97"/>
    </row>
    <row r="140" spans="2:5" x14ac:dyDescent="0.35">
      <c r="B140" s="97"/>
      <c r="C140" s="97"/>
      <c r="D140" s="97"/>
    </row>
    <row r="141" spans="2:5" x14ac:dyDescent="0.35">
      <c r="B141" s="97"/>
      <c r="C141" s="97"/>
      <c r="D141" s="97"/>
    </row>
    <row r="142" spans="2:5" x14ac:dyDescent="0.35">
      <c r="B142" s="97"/>
      <c r="C142" s="97"/>
      <c r="D142" s="97"/>
    </row>
    <row r="144" spans="2:5" ht="15.5" x14ac:dyDescent="0.35">
      <c r="B144" s="225" t="s">
        <v>228</v>
      </c>
      <c r="C144" s="225"/>
      <c r="D144" s="225"/>
      <c r="E144" s="226"/>
    </row>
    <row r="145" spans="2:5" ht="16.5" customHeight="1" x14ac:dyDescent="0.35">
      <c r="B145" s="227" t="s">
        <v>229</v>
      </c>
      <c r="C145" s="227"/>
      <c r="D145" s="227"/>
      <c r="E145" s="228"/>
    </row>
    <row r="146" spans="2:5" ht="15.75" customHeight="1" x14ac:dyDescent="0.35">
      <c r="B146" s="227" t="s">
        <v>189</v>
      </c>
      <c r="C146" s="227"/>
      <c r="D146" s="227"/>
      <c r="E146" s="228"/>
    </row>
    <row r="147" spans="2:5" ht="15.5" x14ac:dyDescent="0.35">
      <c r="B147" s="229"/>
      <c r="C147" s="229"/>
      <c r="D147" s="229"/>
      <c r="E147" s="228"/>
    </row>
  </sheetData>
  <mergeCells count="62">
    <mergeCell ref="B146:D146"/>
    <mergeCell ref="B147:D147"/>
    <mergeCell ref="C132:D132"/>
    <mergeCell ref="C133:D133"/>
    <mergeCell ref="C134:D134"/>
    <mergeCell ref="C135:D135"/>
    <mergeCell ref="B144:D144"/>
    <mergeCell ref="B145:D145"/>
    <mergeCell ref="C126:D126"/>
    <mergeCell ref="C127:D127"/>
    <mergeCell ref="C128:D128"/>
    <mergeCell ref="C129:D129"/>
    <mergeCell ref="C130:D130"/>
    <mergeCell ref="C131:D131"/>
    <mergeCell ref="B119:D119"/>
    <mergeCell ref="C120:D120"/>
    <mergeCell ref="C121:D121"/>
    <mergeCell ref="C122:D122"/>
    <mergeCell ref="C123:D123"/>
    <mergeCell ref="B125:D125"/>
    <mergeCell ref="C72:D72"/>
    <mergeCell ref="E72:G72"/>
    <mergeCell ref="B74:D74"/>
    <mergeCell ref="C76:C103"/>
    <mergeCell ref="B105:D105"/>
    <mergeCell ref="C107:C117"/>
    <mergeCell ref="C65:D65"/>
    <mergeCell ref="C66:D66"/>
    <mergeCell ref="C67:D67"/>
    <mergeCell ref="C68:D68"/>
    <mergeCell ref="B70:D70"/>
    <mergeCell ref="C71:D71"/>
    <mergeCell ref="C59:D59"/>
    <mergeCell ref="C60:D60"/>
    <mergeCell ref="C61:D61"/>
    <mergeCell ref="C62:D62"/>
    <mergeCell ref="C63:D63"/>
    <mergeCell ref="C64:D64"/>
    <mergeCell ref="C52:D52"/>
    <mergeCell ref="C53:D53"/>
    <mergeCell ref="C54:D54"/>
    <mergeCell ref="C55:D55"/>
    <mergeCell ref="C56:D56"/>
    <mergeCell ref="B58:D58"/>
    <mergeCell ref="B46:D46"/>
    <mergeCell ref="C47:D47"/>
    <mergeCell ref="C48:D48"/>
    <mergeCell ref="C49:D49"/>
    <mergeCell ref="C50:D50"/>
    <mergeCell ref="C51:D51"/>
    <mergeCell ref="B18:D18"/>
    <mergeCell ref="B26:D26"/>
    <mergeCell ref="B34:D34"/>
    <mergeCell ref="E41:G41"/>
    <mergeCell ref="E42:G42"/>
    <mergeCell ref="E43:G43"/>
    <mergeCell ref="B1:D1"/>
    <mergeCell ref="B3:D3"/>
    <mergeCell ref="B10:D10"/>
    <mergeCell ref="E12:G13"/>
    <mergeCell ref="E14:G15"/>
    <mergeCell ref="H14:H1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O58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C10" sqref="C10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5" width="11.1796875" style="67" bestFit="1" customWidth="1"/>
    <col min="6" max="6" width="9" style="67"/>
    <col min="7" max="7" width="9.453125" style="67" bestFit="1" customWidth="1"/>
    <col min="8" max="16384" width="9" style="67"/>
  </cols>
  <sheetData>
    <row r="1" spans="1:15" ht="11.5" customHeight="1" x14ac:dyDescent="0.35"/>
    <row r="2" spans="1:15" ht="101.5" customHeight="1" x14ac:dyDescent="0.35">
      <c r="B2" s="117"/>
      <c r="C2" s="117"/>
      <c r="D2" s="117"/>
    </row>
    <row r="3" spans="1:15" ht="22.9" customHeight="1" x14ac:dyDescent="0.35">
      <c r="B3" s="118" t="s">
        <v>156</v>
      </c>
      <c r="C3" s="118"/>
      <c r="D3" s="118"/>
    </row>
    <row r="4" spans="1:15" s="68" customFormat="1" ht="27.65" customHeight="1" x14ac:dyDescent="0.35">
      <c r="A4" s="67"/>
      <c r="B4" s="78" t="s">
        <v>157</v>
      </c>
      <c r="C4" s="78" t="s">
        <v>158</v>
      </c>
      <c r="D4" s="96" t="s">
        <v>230</v>
      </c>
    </row>
    <row r="5" spans="1:15" s="81" customFormat="1" ht="26.15" customHeight="1" x14ac:dyDescent="0.35">
      <c r="B5" s="71" t="s">
        <v>159</v>
      </c>
      <c r="C5" s="77" t="s">
        <v>135</v>
      </c>
      <c r="D5" s="98">
        <f>IFERROR((D6/D7),"")</f>
        <v>0.8758782201405152</v>
      </c>
    </row>
    <row r="6" spans="1:15" s="82" customFormat="1" ht="26.15" customHeight="1" x14ac:dyDescent="0.35">
      <c r="B6" s="69" t="s">
        <v>160</v>
      </c>
      <c r="C6" s="70"/>
      <c r="D6" s="103">
        <v>3366</v>
      </c>
      <c r="E6" s="95"/>
    </row>
    <row r="7" spans="1:15" s="82" customFormat="1" ht="26.15" customHeight="1" x14ac:dyDescent="0.35">
      <c r="B7" s="69" t="s">
        <v>161</v>
      </c>
      <c r="C7" s="70"/>
      <c r="D7" s="111">
        <f>146*31-683</f>
        <v>3843</v>
      </c>
      <c r="E7" s="95"/>
      <c r="F7" s="87"/>
    </row>
    <row r="8" spans="1:15" s="81" customFormat="1" ht="26.15" customHeight="1" x14ac:dyDescent="0.35">
      <c r="B8" s="71" t="s">
        <v>162</v>
      </c>
      <c r="C8" s="83" t="s">
        <v>136</v>
      </c>
      <c r="D8" s="100" t="str">
        <f>IFERROR((D9/D10),"")</f>
        <v/>
      </c>
      <c r="F8" s="86"/>
    </row>
    <row r="9" spans="1:15" s="82" customFormat="1" ht="26.15" customHeight="1" x14ac:dyDescent="0.35">
      <c r="B9" s="69" t="s">
        <v>163</v>
      </c>
      <c r="C9" s="70"/>
      <c r="D9" s="109">
        <f>D6</f>
        <v>3366</v>
      </c>
      <c r="E9" s="95"/>
      <c r="G9" s="90"/>
    </row>
    <row r="10" spans="1:15" s="82" customFormat="1" ht="26.15" customHeight="1" x14ac:dyDescent="0.35">
      <c r="B10" s="69" t="s">
        <v>164</v>
      </c>
      <c r="C10" s="70"/>
      <c r="D10" s="110" t="e">
        <f>#REF!</f>
        <v>#REF!</v>
      </c>
      <c r="E10" s="95"/>
    </row>
    <row r="11" spans="1:15" s="81" customFormat="1" ht="26.15" customHeight="1" x14ac:dyDescent="0.35">
      <c r="B11" s="71" t="s">
        <v>165</v>
      </c>
      <c r="C11" s="77" t="s">
        <v>137</v>
      </c>
      <c r="D11" s="100" t="e">
        <f>((100-(D5*100))*(D8*24))/(D5*100)</f>
        <v>#VALUE!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spans="1:15" s="82" customFormat="1" ht="26.15" customHeight="1" x14ac:dyDescent="0.35">
      <c r="B12" s="69" t="s">
        <v>53</v>
      </c>
      <c r="C12" s="70"/>
      <c r="D12" s="104">
        <f>D5</f>
        <v>0.8758782201405152</v>
      </c>
      <c r="E12" s="91"/>
    </row>
    <row r="13" spans="1:15" s="82" customFormat="1" ht="26.15" customHeight="1" x14ac:dyDescent="0.35">
      <c r="B13" s="69" t="s">
        <v>166</v>
      </c>
      <c r="C13" s="70"/>
      <c r="D13" s="105" t="str">
        <f>D8</f>
        <v/>
      </c>
    </row>
    <row r="14" spans="1:15" s="82" customFormat="1" ht="26.15" customHeight="1" x14ac:dyDescent="0.35">
      <c r="B14" s="71" t="s">
        <v>193</v>
      </c>
      <c r="C14" s="83" t="s">
        <v>138</v>
      </c>
      <c r="D14" s="102">
        <f>IFERROR((D15/D16),"")</f>
        <v>3.5714285714285712E-2</v>
      </c>
      <c r="E14" s="93"/>
    </row>
    <row r="15" spans="1:15" s="82" customFormat="1" ht="26.15" customHeight="1" x14ac:dyDescent="0.35">
      <c r="B15" s="72" t="s">
        <v>167</v>
      </c>
      <c r="C15" s="70"/>
      <c r="D15" s="103">
        <v>3</v>
      </c>
      <c r="G15" s="92"/>
    </row>
    <row r="16" spans="1:15" s="82" customFormat="1" ht="26.15" customHeight="1" x14ac:dyDescent="0.35">
      <c r="B16" s="84" t="s">
        <v>168</v>
      </c>
      <c r="C16" s="70"/>
      <c r="D16" s="103">
        <f>4+57+1+22</f>
        <v>84</v>
      </c>
      <c r="E16" s="95"/>
    </row>
    <row r="17" spans="2:5" s="81" customFormat="1" ht="26.15" customHeight="1" x14ac:dyDescent="0.35">
      <c r="B17" s="71" t="s">
        <v>194</v>
      </c>
      <c r="C17" s="83" t="s">
        <v>139</v>
      </c>
      <c r="D17" s="98">
        <f>IFERROR((D18/D19),"")</f>
        <v>6.5420560747663545E-2</v>
      </c>
    </row>
    <row r="18" spans="2:5" s="82" customFormat="1" ht="26.15" customHeight="1" x14ac:dyDescent="0.35">
      <c r="B18" s="69" t="s">
        <v>169</v>
      </c>
      <c r="C18" s="70"/>
      <c r="D18" s="103">
        <v>49</v>
      </c>
      <c r="E18" s="95"/>
    </row>
    <row r="19" spans="2:5" s="82" customFormat="1" ht="26.15" customHeight="1" x14ac:dyDescent="0.35">
      <c r="B19" s="69" t="s">
        <v>170</v>
      </c>
      <c r="C19" s="70"/>
      <c r="D19" s="103">
        <v>749</v>
      </c>
      <c r="E19" s="95"/>
    </row>
    <row r="20" spans="2:5" s="81" customFormat="1" ht="26.15" customHeight="1" x14ac:dyDescent="0.35">
      <c r="B20" s="71" t="s">
        <v>171</v>
      </c>
      <c r="C20" s="83" t="s">
        <v>202</v>
      </c>
      <c r="D20" s="119" t="s">
        <v>195</v>
      </c>
    </row>
    <row r="21" spans="2:5" s="82" customFormat="1" ht="26.15" customHeight="1" x14ac:dyDescent="0.35">
      <c r="B21" s="69" t="s">
        <v>172</v>
      </c>
      <c r="C21" s="89" t="s">
        <v>199</v>
      </c>
      <c r="D21" s="120"/>
    </row>
    <row r="22" spans="2:5" s="82" customFormat="1" ht="26.15" customHeight="1" x14ac:dyDescent="0.35">
      <c r="B22" s="69" t="s">
        <v>173</v>
      </c>
      <c r="C22" s="89" t="s">
        <v>199</v>
      </c>
      <c r="D22" s="121"/>
    </row>
    <row r="23" spans="2:5" s="82" customFormat="1" ht="31" x14ac:dyDescent="0.35">
      <c r="B23" s="71" t="s">
        <v>174</v>
      </c>
      <c r="C23" s="83" t="s">
        <v>140</v>
      </c>
      <c r="D23" s="98">
        <f>IFERROR((D24/D25),"")</f>
        <v>1.6949152542372881E-2</v>
      </c>
    </row>
    <row r="24" spans="2:5" s="82" customFormat="1" ht="26.15" customHeight="1" x14ac:dyDescent="0.35">
      <c r="B24" s="72" t="s">
        <v>175</v>
      </c>
      <c r="C24" s="77"/>
      <c r="D24" s="76">
        <v>5</v>
      </c>
    </row>
    <row r="25" spans="2:5" s="82" customFormat="1" ht="26.15" customHeight="1" x14ac:dyDescent="0.35">
      <c r="B25" s="69" t="s">
        <v>176</v>
      </c>
      <c r="C25" s="77"/>
      <c r="D25" s="76">
        <v>295</v>
      </c>
      <c r="E25" s="95"/>
    </row>
    <row r="26" spans="2:5" s="82" customFormat="1" ht="31" x14ac:dyDescent="0.35">
      <c r="B26" s="71" t="s">
        <v>177</v>
      </c>
      <c r="C26" s="83" t="s">
        <v>138</v>
      </c>
      <c r="D26" s="98">
        <f>IFERROR((D27/D28),"")</f>
        <v>2.7118644067796609E-2</v>
      </c>
    </row>
    <row r="27" spans="2:5" s="82" customFormat="1" ht="26.15" customHeight="1" x14ac:dyDescent="0.35">
      <c r="B27" s="72" t="s">
        <v>175</v>
      </c>
      <c r="C27" s="77"/>
      <c r="D27" s="76">
        <v>8</v>
      </c>
    </row>
    <row r="28" spans="2:5" s="82" customFormat="1" ht="26.15" customHeight="1" x14ac:dyDescent="0.35">
      <c r="B28" s="69" t="s">
        <v>176</v>
      </c>
      <c r="C28" s="77"/>
      <c r="D28" s="76">
        <f>D25</f>
        <v>295</v>
      </c>
      <c r="E28" s="95"/>
    </row>
    <row r="29" spans="2:5" s="82" customFormat="1" ht="26.15" customHeight="1" x14ac:dyDescent="0.35">
      <c r="B29" s="71" t="s">
        <v>178</v>
      </c>
      <c r="C29" s="77">
        <v>1</v>
      </c>
      <c r="D29" s="99">
        <f>IFERROR(D30/D31,"")</f>
        <v>1.8471428571428572</v>
      </c>
    </row>
    <row r="30" spans="2:5" s="82" customFormat="1" ht="26.15" customHeight="1" x14ac:dyDescent="0.35">
      <c r="B30" s="72" t="s">
        <v>179</v>
      </c>
      <c r="C30" s="77"/>
      <c r="D30" s="103">
        <f>3683+2782</f>
        <v>6465</v>
      </c>
      <c r="E30" s="95"/>
    </row>
    <row r="31" spans="2:5" s="82" customFormat="1" ht="26.15" customHeight="1" x14ac:dyDescent="0.35">
      <c r="B31" s="72" t="s">
        <v>180</v>
      </c>
      <c r="C31" s="77"/>
      <c r="D31" s="103">
        <v>3500</v>
      </c>
    </row>
    <row r="32" spans="2:5" s="82" customFormat="1" ht="31" x14ac:dyDescent="0.35">
      <c r="B32" s="71" t="s">
        <v>181</v>
      </c>
      <c r="C32" s="77" t="s">
        <v>141</v>
      </c>
      <c r="D32" s="98" t="str">
        <f>IFERROR((D33/D34),"")</f>
        <v/>
      </c>
    </row>
    <row r="33" spans="2:5" s="82" customFormat="1" ht="26.15" customHeight="1" x14ac:dyDescent="0.35">
      <c r="B33" s="72" t="s">
        <v>182</v>
      </c>
      <c r="C33" s="77"/>
      <c r="D33" s="112">
        <v>857</v>
      </c>
    </row>
    <row r="34" spans="2:5" s="82" customFormat="1" ht="26.15" customHeight="1" x14ac:dyDescent="0.35">
      <c r="B34" s="72" t="s">
        <v>224</v>
      </c>
      <c r="C34" s="77"/>
      <c r="D34" s="113" t="e">
        <f>#REF!</f>
        <v>#REF!</v>
      </c>
      <c r="E34" s="95"/>
    </row>
    <row r="35" spans="2:5" s="82" customFormat="1" ht="31" x14ac:dyDescent="0.35">
      <c r="B35" s="71" t="s">
        <v>183</v>
      </c>
      <c r="C35" s="83" t="s">
        <v>142</v>
      </c>
      <c r="D35" s="98">
        <f>IFERROR((D36/D37),"")</f>
        <v>7.2731341613516843E-3</v>
      </c>
    </row>
    <row r="36" spans="2:5" s="82" customFormat="1" ht="26.15" customHeight="1" x14ac:dyDescent="0.35">
      <c r="B36" s="72" t="s">
        <v>184</v>
      </c>
      <c r="C36" s="77"/>
      <c r="D36" s="76">
        <v>65</v>
      </c>
    </row>
    <row r="37" spans="2:5" s="82" customFormat="1" ht="26.15" customHeight="1" x14ac:dyDescent="0.35">
      <c r="B37" s="72" t="s">
        <v>185</v>
      </c>
      <c r="C37" s="77"/>
      <c r="D37" s="76">
        <v>8937</v>
      </c>
    </row>
    <row r="38" spans="2:5" s="82" customFormat="1" ht="31" x14ac:dyDescent="0.35">
      <c r="B38" s="101" t="s">
        <v>186</v>
      </c>
      <c r="C38" s="77" t="s">
        <v>143</v>
      </c>
      <c r="D38" s="102">
        <f>IFERROR((D39/D40),"")</f>
        <v>1</v>
      </c>
    </row>
    <row r="39" spans="2:5" s="82" customFormat="1" ht="26.15" customHeight="1" x14ac:dyDescent="0.35">
      <c r="B39" s="72" t="s">
        <v>187</v>
      </c>
      <c r="C39" s="73"/>
      <c r="D39" s="112">
        <v>2</v>
      </c>
    </row>
    <row r="40" spans="2:5" s="82" customFormat="1" ht="26.15" customHeight="1" x14ac:dyDescent="0.35">
      <c r="B40" s="72" t="s">
        <v>188</v>
      </c>
      <c r="C40" s="73"/>
      <c r="D40" s="112">
        <v>2</v>
      </c>
    </row>
    <row r="41" spans="2:5" s="82" customFormat="1" ht="26.15" customHeight="1" x14ac:dyDescent="0.35">
      <c r="B41" s="106"/>
      <c r="C41" s="88"/>
      <c r="D41" s="107"/>
    </row>
    <row r="42" spans="2:5" s="82" customFormat="1" ht="33.75" customHeight="1" x14ac:dyDescent="0.35">
      <c r="B42" s="122" t="s">
        <v>231</v>
      </c>
      <c r="C42" s="123"/>
      <c r="D42" s="123"/>
    </row>
    <row r="43" spans="2:5" ht="37.5" customHeight="1" x14ac:dyDescent="0.35">
      <c r="B43" s="67"/>
      <c r="C43" s="67"/>
      <c r="D43" s="67"/>
    </row>
    <row r="44" spans="2:5" x14ac:dyDescent="0.35">
      <c r="B44" s="67"/>
      <c r="C44" s="67"/>
      <c r="D44" s="67"/>
    </row>
    <row r="45" spans="2:5" x14ac:dyDescent="0.35">
      <c r="B45" s="67"/>
      <c r="C45" s="67"/>
      <c r="D45" s="67"/>
    </row>
    <row r="46" spans="2:5" ht="21" customHeight="1" x14ac:dyDescent="0.35">
      <c r="B46" s="67"/>
      <c r="C46" s="67"/>
      <c r="D46" s="67"/>
    </row>
    <row r="47" spans="2:5" ht="33" customHeight="1" x14ac:dyDescent="0.35">
      <c r="B47" s="124" t="s">
        <v>232</v>
      </c>
      <c r="C47" s="124"/>
      <c r="D47" s="124"/>
    </row>
    <row r="48" spans="2:5" ht="15.5" x14ac:dyDescent="0.35">
      <c r="B48" s="85"/>
      <c r="C48" s="85"/>
      <c r="D48" s="85"/>
    </row>
    <row r="56" spans="2:4" ht="15.5" x14ac:dyDescent="0.35">
      <c r="B56" s="115" t="s">
        <v>228</v>
      </c>
      <c r="C56" s="115"/>
      <c r="D56" s="115"/>
    </row>
    <row r="57" spans="2:4" ht="15.5" x14ac:dyDescent="0.35">
      <c r="B57" s="116" t="s">
        <v>229</v>
      </c>
      <c r="C57" s="116"/>
      <c r="D57" s="116"/>
    </row>
    <row r="58" spans="2:4" ht="15.5" x14ac:dyDescent="0.35">
      <c r="B58" s="116" t="s">
        <v>189</v>
      </c>
      <c r="C58" s="116"/>
      <c r="D58" s="116"/>
    </row>
  </sheetData>
  <mergeCells count="8">
    <mergeCell ref="B58:D58"/>
    <mergeCell ref="B56:D56"/>
    <mergeCell ref="B57:D57"/>
    <mergeCell ref="B2:D2"/>
    <mergeCell ref="B3:D3"/>
    <mergeCell ref="D20:D22"/>
    <mergeCell ref="B42:D42"/>
    <mergeCell ref="B47:D47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28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149" t="s">
        <v>56</v>
      </c>
      <c r="B15" s="149"/>
      <c r="C15" s="149"/>
    </row>
    <row r="16" spans="1:3" x14ac:dyDescent="0.35">
      <c r="A16" s="146" t="s">
        <v>57</v>
      </c>
      <c r="B16" s="147"/>
      <c r="C16" s="148"/>
    </row>
    <row r="17" spans="1:11" x14ac:dyDescent="0.35">
      <c r="A17" s="140" t="s">
        <v>53</v>
      </c>
      <c r="B17" s="141"/>
      <c r="C17" s="19" t="s">
        <v>58</v>
      </c>
    </row>
    <row r="18" spans="1:11" x14ac:dyDescent="0.35">
      <c r="A18" s="142" t="s">
        <v>54</v>
      </c>
      <c r="B18" s="143"/>
      <c r="C18" s="20" t="s">
        <v>59</v>
      </c>
    </row>
    <row r="19" spans="1:11" x14ac:dyDescent="0.35">
      <c r="A19" s="144" t="s">
        <v>55</v>
      </c>
      <c r="B19" s="145"/>
      <c r="C19" s="21" t="s">
        <v>60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137" t="s">
        <v>47</v>
      </c>
      <c r="D31" s="137"/>
      <c r="E31" s="137"/>
      <c r="F31" s="138" t="s">
        <v>48</v>
      </c>
      <c r="G31" s="138"/>
      <c r="H31" s="138"/>
      <c r="I31" s="139" t="s">
        <v>74</v>
      </c>
      <c r="J31" s="139"/>
      <c r="K31" s="139"/>
    </row>
    <row r="32" spans="1:11" ht="48" customHeight="1" x14ac:dyDescent="0.35">
      <c r="A32" s="12" t="s">
        <v>18</v>
      </c>
      <c r="B32" s="13" t="s">
        <v>7</v>
      </c>
      <c r="C32" s="35" t="s">
        <v>70</v>
      </c>
      <c r="D32" s="36" t="s">
        <v>72</v>
      </c>
      <c r="E32" s="37" t="s">
        <v>71</v>
      </c>
      <c r="F32" s="35" t="s">
        <v>70</v>
      </c>
      <c r="G32" s="36" t="s">
        <v>73</v>
      </c>
      <c r="H32" s="37" t="s">
        <v>71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61</v>
      </c>
      <c r="B49" s="18" t="s">
        <v>75</v>
      </c>
      <c r="C49" s="18" t="s">
        <v>76</v>
      </c>
      <c r="D49" s="18" t="s">
        <v>77</v>
      </c>
      <c r="E49" s="18" t="s">
        <v>78</v>
      </c>
      <c r="F49" s="18" t="s">
        <v>79</v>
      </c>
      <c r="G49" s="18" t="s">
        <v>80</v>
      </c>
      <c r="H49" s="18" t="s">
        <v>62</v>
      </c>
      <c r="I49" s="18" t="s">
        <v>63</v>
      </c>
      <c r="J49" s="18" t="s">
        <v>64</v>
      </c>
      <c r="K49" s="18" t="s">
        <v>66</v>
      </c>
      <c r="L49" s="18" t="s">
        <v>67</v>
      </c>
      <c r="M49" s="18" t="s">
        <v>68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69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134" t="s">
        <v>82</v>
      </c>
      <c r="C56" s="135"/>
      <c r="D56" s="135"/>
      <c r="E56" s="136"/>
      <c r="I56" s="125" t="s">
        <v>83</v>
      </c>
      <c r="J56" s="126"/>
      <c r="K56" s="126"/>
      <c r="L56" s="127"/>
    </row>
    <row r="57" spans="1:14" ht="29" x14ac:dyDescent="0.35">
      <c r="A57" s="54" t="s">
        <v>61</v>
      </c>
      <c r="B57" s="18" t="s">
        <v>75</v>
      </c>
      <c r="C57" s="18" t="s">
        <v>76</v>
      </c>
      <c r="D57" s="18" t="s">
        <v>77</v>
      </c>
      <c r="E57" s="18" t="s">
        <v>65</v>
      </c>
      <c r="H57" s="54" t="s">
        <v>61</v>
      </c>
      <c r="I57" s="18" t="s">
        <v>62</v>
      </c>
      <c r="J57" s="18" t="s">
        <v>63</v>
      </c>
      <c r="K57" s="18" t="s">
        <v>64</v>
      </c>
      <c r="L57" s="18" t="s">
        <v>65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69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69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131" t="s">
        <v>81</v>
      </c>
      <c r="C63" s="132"/>
      <c r="D63" s="132"/>
      <c r="E63" s="133"/>
      <c r="I63" s="128" t="s">
        <v>84</v>
      </c>
      <c r="J63" s="129"/>
      <c r="K63" s="129"/>
      <c r="L63" s="130"/>
    </row>
    <row r="64" spans="1:14" ht="29" x14ac:dyDescent="0.35">
      <c r="A64" s="54" t="s">
        <v>61</v>
      </c>
      <c r="B64" s="18" t="s">
        <v>78</v>
      </c>
      <c r="C64" s="18" t="s">
        <v>79</v>
      </c>
      <c r="D64" s="18" t="s">
        <v>80</v>
      </c>
      <c r="E64" s="18" t="s">
        <v>65</v>
      </c>
      <c r="H64" s="54" t="s">
        <v>61</v>
      </c>
      <c r="I64" s="48" t="s">
        <v>66</v>
      </c>
      <c r="J64" s="49" t="s">
        <v>67</v>
      </c>
      <c r="K64" s="18" t="s">
        <v>68</v>
      </c>
      <c r="L64" s="51" t="s">
        <v>65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69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69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85</v>
      </c>
    </row>
    <row r="110" spans="1:1" x14ac:dyDescent="0.35">
      <c r="A110" t="s">
        <v>86</v>
      </c>
    </row>
    <row r="112" spans="1:1" x14ac:dyDescent="0.35">
      <c r="A112" t="s">
        <v>87</v>
      </c>
    </row>
    <row r="113" spans="1:1" x14ac:dyDescent="0.35">
      <c r="A113" t="s">
        <v>88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89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A17:B17"/>
    <mergeCell ref="A18:B18"/>
    <mergeCell ref="A19:B19"/>
    <mergeCell ref="A16:C16"/>
    <mergeCell ref="A15:C15"/>
    <mergeCell ref="I56:L56"/>
    <mergeCell ref="I63:L63"/>
    <mergeCell ref="B63:E63"/>
    <mergeCell ref="B56:E56"/>
    <mergeCell ref="C31:E31"/>
    <mergeCell ref="F31:H31"/>
    <mergeCell ref="I31:K3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150" t="s">
        <v>3</v>
      </c>
      <c r="C1" s="150"/>
      <c r="D1" s="150"/>
      <c r="E1" s="150"/>
      <c r="F1" s="150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Produção</vt:lpstr>
      <vt:lpstr>Indicadores de Desempenho</vt:lpstr>
      <vt:lpstr>Indicadores e Metas de Qualidad</vt:lpstr>
      <vt:lpstr>TMP_UTIs Brasil</vt:lpstr>
      <vt:lpstr>'Indicadores de Desempenho'!Area_de_impressao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2024-02-09T13:36:24Z</cp:lastPrinted>
  <dcterms:created xsi:type="dcterms:W3CDTF">2021-12-03T19:01:33Z</dcterms:created>
  <dcterms:modified xsi:type="dcterms:W3CDTF">2024-03-11T17:40:16Z</dcterms:modified>
</cp:coreProperties>
</file>