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8622-daniela\Desktop\DANIELA\Tratativa\CRER\"/>
    </mc:Choice>
  </mc:AlternateContent>
  <xr:revisionPtr revIDLastSave="0" documentId="13_ncr:1_{237B55FD-C6EB-46C1-8233-44DF02EB0E28}" xr6:coauthVersionLast="47" xr6:coauthVersionMax="47" xr10:uidLastSave="{00000000-0000-0000-0000-000000000000}"/>
  <bookViews>
    <workbookView xWindow="28680" yWindow="-120" windowWidth="24240" windowHeight="13020" tabRatio="1000" xr2:uid="{00000000-000D-0000-FFFF-FFFF00000000}"/>
  </bookViews>
  <sheets>
    <sheet name="Indicadores Produção" sheetId="2" r:id="rId1"/>
    <sheet name="Indicadores Desemepenh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3" l="1"/>
  <c r="C40" i="3"/>
  <c r="C37" i="3"/>
  <c r="C34" i="3"/>
  <c r="C30" i="3"/>
  <c r="C28" i="3" s="1"/>
  <c r="C25" i="3"/>
  <c r="C21" i="3"/>
  <c r="C18" i="3"/>
  <c r="C15" i="3"/>
  <c r="C12" i="3"/>
  <c r="C11" i="3"/>
  <c r="C9" i="3"/>
  <c r="C8" i="3" s="1"/>
  <c r="C5" i="3"/>
  <c r="C128" i="2"/>
  <c r="C37" i="2"/>
  <c r="C52" i="2"/>
  <c r="C8" i="2"/>
  <c r="C14" i="2"/>
  <c r="C132" i="2" s="1"/>
  <c r="C26" i="2"/>
  <c r="C65" i="2"/>
  <c r="C77" i="2"/>
  <c r="C94" i="2"/>
  <c r="D94" i="2"/>
  <c r="C114" i="2"/>
  <c r="C139" i="2" s="1"/>
  <c r="B94" i="2"/>
  <c r="B138" i="2" s="1"/>
  <c r="C134" i="2"/>
  <c r="B14" i="2"/>
  <c r="C138" i="2" l="1"/>
  <c r="C135" i="2" l="1"/>
  <c r="C137" i="2" l="1"/>
  <c r="C136" i="2"/>
  <c r="C133" i="2" l="1"/>
  <c r="B77" i="2" l="1"/>
  <c r="B26" i="2" l="1"/>
  <c r="B8" i="2"/>
  <c r="C131" i="2" l="1"/>
</calcChain>
</file>

<file path=xl/sharedStrings.xml><?xml version="1.0" encoding="utf-8"?>
<sst xmlns="http://schemas.openxmlformats.org/spreadsheetml/2006/main" count="218" uniqueCount="159">
  <si>
    <t>META/MENSAL</t>
  </si>
  <si>
    <t>Internação (Saídas Hospitalares)</t>
  </si>
  <si>
    <t>Cirurgias Eletivas</t>
  </si>
  <si>
    <t>Atividade Ambulatorial</t>
  </si>
  <si>
    <t>Serviço de Atenção Domiciliar -SAD</t>
  </si>
  <si>
    <t>Terapias Especializadas</t>
  </si>
  <si>
    <t>Prótese Auditivas</t>
  </si>
  <si>
    <t>TOTAL</t>
  </si>
  <si>
    <t>Atendimento odontologico PNE - Consulta</t>
  </si>
  <si>
    <t>Atendimento odontologico PNE - Procedimentos</t>
  </si>
  <si>
    <t>TERAPIAS ESPECIALIZADAS</t>
  </si>
  <si>
    <t>Sessões Especializadas</t>
  </si>
  <si>
    <t>SAD</t>
  </si>
  <si>
    <t>Próteses Auditivas</t>
  </si>
  <si>
    <t>Eletrocardiograma</t>
  </si>
  <si>
    <t>Eletroencefalograma</t>
  </si>
  <si>
    <t>Eletroneuromiografia</t>
  </si>
  <si>
    <t>Espirometria</t>
  </si>
  <si>
    <t>Radiologia</t>
  </si>
  <si>
    <t>Ressonância Nuclear Magnética</t>
  </si>
  <si>
    <t>Tomografia Computadorizada</t>
  </si>
  <si>
    <t>Acupuntura</t>
  </si>
  <si>
    <t>Cardiologia</t>
  </si>
  <si>
    <t>Cirurgia Geral</t>
  </si>
  <si>
    <t>Cirurgia Plástica</t>
  </si>
  <si>
    <t>Cirurgia Torácica</t>
  </si>
  <si>
    <t>Cirurgia Vascular</t>
  </si>
  <si>
    <t>Endocrinologia</t>
  </si>
  <si>
    <t>Fisiatria</t>
  </si>
  <si>
    <t>Geneticista</t>
  </si>
  <si>
    <t>Infectologia</t>
  </si>
  <si>
    <t>Neuropediatria</t>
  </si>
  <si>
    <t>Oftalmologia</t>
  </si>
  <si>
    <t>Otorrinolaringologia</t>
  </si>
  <si>
    <t>Urologia</t>
  </si>
  <si>
    <t>Enfermagem</t>
  </si>
  <si>
    <t>Psicologia</t>
  </si>
  <si>
    <t>Terapia Ocupacional</t>
  </si>
  <si>
    <t xml:space="preserve">Nutricionista </t>
  </si>
  <si>
    <t>Odontologia (Ambulatório CRER)</t>
  </si>
  <si>
    <t>Ortopedia/Traumatologia</t>
  </si>
  <si>
    <t>Itinerante</t>
  </si>
  <si>
    <t xml:space="preserve">Fixa </t>
  </si>
  <si>
    <t>Bera (Brainstem Evoked Response Audimetry)</t>
  </si>
  <si>
    <t xml:space="preserve">Doppler (MMII, MMSS, carótida e transcraniano) </t>
  </si>
  <si>
    <t>Ecocardiograma (transesofagico, de stress, transtorácico)</t>
  </si>
  <si>
    <t>Laboratório de Análises Clínica</t>
  </si>
  <si>
    <t>Laboratório de Genética</t>
  </si>
  <si>
    <t>Videolaringoscopia</t>
  </si>
  <si>
    <t>INTERNAÇÕES HOSPITALARES</t>
  </si>
  <si>
    <t>CIRURGIAS ELETIVAS</t>
  </si>
  <si>
    <t>OFICINA ORTOPÉDICA + APARELHOS AUDITIVOS</t>
  </si>
  <si>
    <t>Oficina Ortopédica</t>
  </si>
  <si>
    <t>SADT EXTERNO - REALIZADOS</t>
  </si>
  <si>
    <t>SADT Externo (Realizados)</t>
  </si>
  <si>
    <t>*Não tem meta contratada</t>
  </si>
  <si>
    <t>Geriatria</t>
  </si>
  <si>
    <t xml:space="preserve">Pneumologia/Tisiologia </t>
  </si>
  <si>
    <t>CENTRO ESTADUAL DE REABILITAÇÃO E READAPTAÇÃO DR. HENRIQUE SANTILLO - CRER</t>
  </si>
  <si>
    <t xml:space="preserve">Cirurgia eletiva hospitalar de alto giro </t>
  </si>
  <si>
    <t xml:space="preserve">Cirurgia eletiva hospitalar de média ou alta complexidade (sem alto custo) </t>
  </si>
  <si>
    <t xml:space="preserve">Cirurgia eletiva hospitalar de alto custo (com ou sem OPME) </t>
  </si>
  <si>
    <t>SADT EXTERNO - OFERTADOS</t>
  </si>
  <si>
    <t>REGULAÇÃO</t>
  </si>
  <si>
    <t>AMBULATÓRIO
CRER</t>
  </si>
  <si>
    <t>SADT Externo (Ofertados)</t>
  </si>
  <si>
    <t>*NTMC</t>
  </si>
  <si>
    <t>FEV/24</t>
  </si>
  <si>
    <t xml:space="preserve">Clínico Geral </t>
  </si>
  <si>
    <t>Angiologia</t>
  </si>
  <si>
    <t>Neurocirurgia</t>
  </si>
  <si>
    <t>PRODUÇÃO ASSISTENCIAL FEVEREIRO-2024</t>
  </si>
  <si>
    <t>Clínica Cirúrgica</t>
  </si>
  <si>
    <t>Clínica Médica</t>
  </si>
  <si>
    <t>Reabilitação</t>
  </si>
  <si>
    <t>Consulta Médica na Atenção Especializada</t>
  </si>
  <si>
    <t>Consulta Multiprofissional na Atenção Especializada</t>
  </si>
  <si>
    <t>Consulta Multiprofissional - Aconselhamento Genético</t>
  </si>
  <si>
    <t>Atendimento bucomaxilo - Consulta pré cirúrgica - de 1º vez</t>
  </si>
  <si>
    <t>Atendimento bucomaxilo - Consulta pré cirúrgica - outras</t>
  </si>
  <si>
    <t>Atendimento bucomaxilo - Procedimentos cirúrgicos - ortognática</t>
  </si>
  <si>
    <t>Atendimento bucomaxilo - Procedimentos cirúrgicos - outros</t>
  </si>
  <si>
    <t>ATENDIMENTO AMBULATORIAL</t>
  </si>
  <si>
    <t>ATENDIMENTO AMBULATORIAL DETALHADO (CONSULTAS MÉDICAS)</t>
  </si>
  <si>
    <t>Anestesiologia</t>
  </si>
  <si>
    <t>ATENDIMENTO AMBULATORIAL DETALHADO (CONSULTAS MULTI)</t>
  </si>
  <si>
    <t>Arteterapia</t>
  </si>
  <si>
    <t>Educação Física</t>
  </si>
  <si>
    <t>Fisioterapia</t>
  </si>
  <si>
    <t>Fonoterapia</t>
  </si>
  <si>
    <t>Musicoterapia</t>
  </si>
  <si>
    <t>Otoemissões</t>
  </si>
  <si>
    <t>Imitanciometria</t>
  </si>
  <si>
    <t>Laboratório de Marcha</t>
  </si>
  <si>
    <t>SADT INTERNO (INTERNAÇÃO CRER)</t>
  </si>
  <si>
    <t>LINHAS DE CONTRATAÇÕES</t>
  </si>
  <si>
    <t>Análises Clínicas</t>
  </si>
  <si>
    <t>Anatomia Patológica</t>
  </si>
  <si>
    <t xml:space="preserve">Ecocardiograma  </t>
  </si>
  <si>
    <t>Radiografia</t>
  </si>
  <si>
    <t>Ultrassonografia</t>
  </si>
  <si>
    <t>Urodinâmica</t>
  </si>
  <si>
    <t>Fluoroscopia</t>
  </si>
  <si>
    <t>Neurologia</t>
  </si>
  <si>
    <t>Nutrologia</t>
  </si>
  <si>
    <t>INDICADORES DE DESEMPENHO FEVEREIRO 2024</t>
  </si>
  <si>
    <t>1. Taxa de Ocupação Hospitalar</t>
  </si>
  <si>
    <t>≥ 85%</t>
  </si>
  <si>
    <t>E-SINA</t>
  </si>
  <si>
    <t>Total de Pacientes-dia no período</t>
  </si>
  <si>
    <t>Total de leitos operacionais-dia do período</t>
  </si>
  <si>
    <t>2. Tempo Médio de Permanência Hospitalar (dias)</t>
  </si>
  <si>
    <t>≤ 7 dias</t>
  </si>
  <si>
    <t>E-SINA, porém no gráfico está 4,29</t>
  </si>
  <si>
    <t>Total de saídas no período</t>
  </si>
  <si>
    <t>3. Índice de Intervalo de Substituição de Leito (horas)</t>
  </si>
  <si>
    <t>&lt; 30</t>
  </si>
  <si>
    <t>E-SINA, porém no gráfico está 23,32</t>
  </si>
  <si>
    <t>Índice de Intervalo de Substituição de Leito (dias)</t>
  </si>
  <si>
    <t>Taxa de Ocupação Hospitalar</t>
  </si>
  <si>
    <t>Média de Permanência Hospitalar</t>
  </si>
  <si>
    <t>4. Taxa de Readmissão Hospitalar (29 dias)</t>
  </si>
  <si>
    <t>≤ 20%</t>
  </si>
  <si>
    <t>Nº de pacientes readmitidos entre 0 e 29 dias da última alta hospitalar</t>
  </si>
  <si>
    <t>Nº total de internações hospitalares</t>
  </si>
  <si>
    <t>5. Taxa de Readmissão em UTI (48 horas)</t>
  </si>
  <si>
    <t>&lt; 5%</t>
  </si>
  <si>
    <t>Nº de retornos em até 48 horas</t>
  </si>
  <si>
    <t>Nº de saídas da UTI, por alta</t>
  </si>
  <si>
    <t>6. Percentual de Ocorrência de Glosas no SIH - DATASUS</t>
  </si>
  <si>
    <t>≤ 7%</t>
  </si>
  <si>
    <t>Total de procedimentos rejeitados no SIH</t>
  </si>
  <si>
    <t>Total de procedimentos apresentados no SIH</t>
  </si>
  <si>
    <r>
      <rPr>
        <b/>
        <i/>
        <sz val="10"/>
        <rFont val="Arial"/>
        <family val="2"/>
      </rPr>
      <t>Nota Explicativa</t>
    </r>
    <r>
      <rPr>
        <i/>
        <sz val="10"/>
        <rFont val="Arial"/>
        <family val="2"/>
      </rPr>
      <t xml:space="preserve">: Os dados referente ao indicador supracitado (nº. 6) se refere a competência de </t>
    </r>
    <r>
      <rPr>
        <b/>
        <i/>
        <sz val="10"/>
        <rFont val="Arial"/>
        <family val="2"/>
      </rPr>
      <t>janeiro/2024</t>
    </r>
    <r>
      <rPr>
        <i/>
        <sz val="10"/>
        <rFont val="Arial"/>
        <family val="2"/>
      </rPr>
      <t xml:space="preserve">. Informamos que não é possível a apresentação dos dados referente a competência de fevereiro/2024 devido ao fluxo de faturamento e apresentação das contas à Regulação Estadual. </t>
    </r>
  </si>
  <si>
    <t>7. Percentual de Suspensão de Cirurgias Eletivas por Condições Operacionais</t>
  </si>
  <si>
    <t>≤ 5%</t>
  </si>
  <si>
    <t>Nº de cirurgias programadas suspensas</t>
  </si>
  <si>
    <t>Nº de cirurgias programadas (mapa cirúrgico)</t>
  </si>
  <si>
    <t>8. Percentual de cirurgias eletivas realizadas com TMAT (Tempo máximo aceitável para tratamento) expirado (↓) para o primeiro ano</t>
  </si>
  <si>
    <t>&lt; 50%</t>
  </si>
  <si>
    <t xml:space="preserve">Número de cirurgias realizadas com TMAT expirado </t>
  </si>
  <si>
    <t>Número de cirurgias eletivas em lista de espera e encaminhado para unidade</t>
  </si>
  <si>
    <t>9. Percentual de cirurgias eletivas realizadas com TMAT (Tempo máximo aceitável para tratamento) expirado (↓) para o segundo ano</t>
  </si>
  <si>
    <t>&lt; 25%</t>
  </si>
  <si>
    <t>Não se aplica</t>
  </si>
  <si>
    <t>10. Razão de Quantitativo de consultas ofertadas</t>
  </si>
  <si>
    <t>Nº de consultas médicas e não médicas ofertadas</t>
  </si>
  <si>
    <t>Nº de consultas médicas e não médicas propostas nas metas da unidade</t>
  </si>
  <si>
    <t>11. Percentual de Exames de Imagem com resultado disponibilizado em até 10 dias</t>
  </si>
  <si>
    <t>≥ 70%</t>
  </si>
  <si>
    <t>Nº de exames de imagem entregues em até 10 dias</t>
  </si>
  <si>
    <t>Total de exames de imagem realizados no período mutiplicado</t>
  </si>
  <si>
    <t>12. Percentual de Casos de Doenças/Agravos/Eventos de Notificação Compulsório Imediata (DAEI) Digitadas Oportunamente - até 7 dias</t>
  </si>
  <si>
    <t>≥ 80%</t>
  </si>
  <si>
    <t>Nº de casos de DAEI digitadas em tempo oportuno - até 7 dias</t>
  </si>
  <si>
    <t>Total de atendimentos realizados mensalmente</t>
  </si>
  <si>
    <t>13. Percentual de Casos de Doenças/Agravos/Eventos de Notificação Compulsório Imediata (DAEI) investigados oportunamente - até 48 horas da data da notificação</t>
  </si>
  <si>
    <t>Nº de casos de DAEI investigadas em tempo oportuno - até 48 horas da data da notificação</t>
  </si>
  <si>
    <t xml:space="preserve">Nº de casos de DAEI notificadas (no período/mês)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</si>
</sst>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[Red]#,##0"/>
    <numFmt numFmtId="165" formatCode="0.0"/>
    <numFmt numFmtId="166" formatCode="0.0%"/>
    <numFmt numFmtId="167" formatCode="#,##0.0"/>
  </numFmts>
  <fonts count="27" x14ac:knownFonts="1">
    <font>
      <sz val="11"/>
      <color rgb="FF000000"/>
      <name val="Calibri"/>
      <charset val="1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0000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3"/>
      <color theme="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  <charset val="1"/>
    </font>
    <font>
      <sz val="8"/>
      <name val="Calibri"/>
      <family val="2"/>
    </font>
    <font>
      <sz val="14"/>
      <color rgb="FF000000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  <charset val="1"/>
    </font>
    <font>
      <sz val="12"/>
      <color theme="1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charset val="1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</font>
    <font>
      <i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rgb="FFE7E6E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rgb="FFE2F0D9"/>
      </patternFill>
    </fill>
    <fill>
      <patternFill patternType="solid">
        <fgColor theme="8" tint="0.79998168889431442"/>
        <bgColor rgb="FFAFD095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9" fontId="18" fillId="0" borderId="0" applyFont="0" applyFill="0" applyBorder="0" applyAlignment="0" applyProtection="0"/>
  </cellStyleXfs>
  <cellXfs count="174">
    <xf numFmtId="0" fontId="0" fillId="0" borderId="0" xfId="0"/>
    <xf numFmtId="0" fontId="5" fillId="0" borderId="0" xfId="0" applyFont="1"/>
    <xf numFmtId="0" fontId="3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3" fontId="10" fillId="0" borderId="16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9" fillId="3" borderId="0" xfId="0" applyFont="1" applyFill="1"/>
    <xf numFmtId="0" fontId="2" fillId="3" borderId="7" xfId="0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justify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65" fontId="0" fillId="0" borderId="0" xfId="0" applyNumberFormat="1"/>
    <xf numFmtId="3" fontId="6" fillId="0" borderId="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 wrapText="1"/>
    </xf>
    <xf numFmtId="3" fontId="1" fillId="4" borderId="21" xfId="0" applyNumberFormat="1" applyFont="1" applyFill="1" applyBorder="1" applyAlignment="1">
      <alignment horizontal="center" vertical="center" wrapText="1"/>
    </xf>
    <xf numFmtId="3" fontId="2" fillId="2" borderId="25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3" fontId="6" fillId="0" borderId="29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3" fontId="14" fillId="2" borderId="1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0" borderId="22" xfId="0" applyNumberFormat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164" fontId="6" fillId="0" borderId="29" xfId="1" applyNumberFormat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left" vertical="center" wrapText="1"/>
    </xf>
    <xf numFmtId="164" fontId="6" fillId="0" borderId="36" xfId="1" applyNumberFormat="1" applyFont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/>
    </xf>
    <xf numFmtId="0" fontId="6" fillId="0" borderId="34" xfId="1" applyFont="1" applyBorder="1" applyAlignment="1">
      <alignment horizontal="left" vertical="center" wrapText="1"/>
    </xf>
    <xf numFmtId="164" fontId="6" fillId="0" borderId="34" xfId="1" applyNumberFormat="1" applyFont="1" applyBorder="1" applyAlignment="1">
      <alignment horizontal="center" vertical="center" wrapText="1"/>
    </xf>
    <xf numFmtId="3" fontId="6" fillId="0" borderId="3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3" fontId="15" fillId="0" borderId="29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1" fillId="0" borderId="36" xfId="0" applyNumberFormat="1" applyFont="1" applyBorder="1" applyAlignment="1">
      <alignment horizontal="center" vertical="center"/>
    </xf>
    <xf numFmtId="3" fontId="16" fillId="0" borderId="34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17" fontId="1" fillId="7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3" fontId="6" fillId="0" borderId="1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2" fillId="3" borderId="16" xfId="0" applyNumberFormat="1" applyFont="1" applyFill="1" applyBorder="1" applyAlignment="1">
      <alignment horizontal="center" vertical="center"/>
    </xf>
    <xf numFmtId="3" fontId="10" fillId="3" borderId="16" xfId="0" applyNumberFormat="1" applyFont="1" applyFill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vertical="center"/>
    </xf>
    <xf numFmtId="0" fontId="20" fillId="10" borderId="36" xfId="0" applyFont="1" applyFill="1" applyBorder="1" applyAlignment="1">
      <alignment horizontal="center" vertical="center" wrapText="1"/>
    </xf>
    <xf numFmtId="49" fontId="20" fillId="8" borderId="36" xfId="0" applyNumberFormat="1" applyFont="1" applyFill="1" applyBorder="1" applyAlignment="1">
      <alignment horizontal="center" vertical="center"/>
    </xf>
    <xf numFmtId="0" fontId="20" fillId="10" borderId="31" xfId="0" applyFont="1" applyFill="1" applyBorder="1" applyAlignment="1">
      <alignment vertical="center"/>
    </xf>
    <xf numFmtId="10" fontId="20" fillId="8" borderId="29" xfId="0" applyNumberFormat="1" applyFont="1" applyFill="1" applyBorder="1" applyAlignment="1">
      <alignment horizontal="center" vertical="center"/>
    </xf>
    <xf numFmtId="0" fontId="9" fillId="0" borderId="0" xfId="0" applyFont="1"/>
    <xf numFmtId="0" fontId="21" fillId="0" borderId="29" xfId="0" applyFont="1" applyBorder="1" applyAlignment="1">
      <alignment horizontal="right" vertical="center"/>
    </xf>
    <xf numFmtId="3" fontId="10" fillId="0" borderId="29" xfId="0" applyNumberFormat="1" applyFont="1" applyBorder="1" applyAlignment="1">
      <alignment horizontal="center" vertical="center"/>
    </xf>
    <xf numFmtId="0" fontId="0" fillId="8" borderId="0" xfId="0" applyFill="1"/>
    <xf numFmtId="0" fontId="1" fillId="10" borderId="29" xfId="0" applyFont="1" applyFill="1" applyBorder="1" applyAlignment="1">
      <alignment vertical="center"/>
    </xf>
    <xf numFmtId="2" fontId="20" fillId="8" borderId="29" xfId="0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0" fillId="10" borderId="29" xfId="0" applyFont="1" applyFill="1" applyBorder="1" applyAlignment="1">
      <alignment vertical="center"/>
    </xf>
    <xf numFmtId="2" fontId="20" fillId="8" borderId="29" xfId="2" applyNumberFormat="1" applyFont="1" applyFill="1" applyBorder="1" applyAlignment="1">
      <alignment horizontal="center" vertical="center"/>
    </xf>
    <xf numFmtId="2" fontId="10" fillId="0" borderId="29" xfId="0" applyNumberFormat="1" applyFont="1" applyBorder="1" applyAlignment="1">
      <alignment horizontal="center" vertical="center"/>
    </xf>
    <xf numFmtId="0" fontId="22" fillId="0" borderId="29" xfId="0" applyFont="1" applyBorder="1" applyAlignment="1">
      <alignment horizontal="right" vertical="center" wrapText="1"/>
    </xf>
    <xf numFmtId="0" fontId="22" fillId="0" borderId="29" xfId="0" applyFont="1" applyBorder="1" applyAlignment="1">
      <alignment horizontal="right" vertical="center"/>
    </xf>
    <xf numFmtId="0" fontId="1" fillId="10" borderId="29" xfId="0" applyFont="1" applyFill="1" applyBorder="1" applyAlignment="1">
      <alignment horizontal="left" vertical="center" wrapText="1"/>
    </xf>
    <xf numFmtId="0" fontId="22" fillId="0" borderId="34" xfId="0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1" fillId="10" borderId="36" xfId="0" applyFont="1" applyFill="1" applyBorder="1" applyAlignment="1">
      <alignment horizontal="left" vertical="center" wrapText="1"/>
    </xf>
    <xf numFmtId="10" fontId="20" fillId="8" borderId="36" xfId="0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right" vertical="center" wrapText="1"/>
    </xf>
    <xf numFmtId="0" fontId="14" fillId="10" borderId="29" xfId="0" applyFont="1" applyFill="1" applyBorder="1" applyAlignment="1">
      <alignment vertical="center" wrapText="1"/>
    </xf>
    <xf numFmtId="0" fontId="25" fillId="0" borderId="0" xfId="0" applyFont="1"/>
    <xf numFmtId="0" fontId="26" fillId="3" borderId="29" xfId="0" applyFont="1" applyFill="1" applyBorder="1" applyAlignment="1">
      <alignment horizontal="right" vertical="center" wrapText="1"/>
    </xf>
    <xf numFmtId="0" fontId="20" fillId="10" borderId="29" xfId="0" applyFont="1" applyFill="1" applyBorder="1" applyAlignment="1">
      <alignment vertical="center" wrapText="1"/>
    </xf>
    <xf numFmtId="0" fontId="21" fillId="3" borderId="29" xfId="0" applyFont="1" applyFill="1" applyBorder="1" applyAlignment="1">
      <alignment horizontal="right" vertical="center" wrapText="1"/>
    </xf>
    <xf numFmtId="10" fontId="20" fillId="8" borderId="29" xfId="0" applyNumberFormat="1" applyFont="1" applyFill="1" applyBorder="1" applyAlignment="1">
      <alignment horizontal="center" vertical="center" wrapText="1"/>
    </xf>
    <xf numFmtId="3" fontId="10" fillId="3" borderId="29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49" fontId="1" fillId="7" borderId="9" xfId="0" applyNumberFormat="1" applyFont="1" applyFill="1" applyBorder="1" applyAlignment="1">
      <alignment horizontal="center" vertical="center" wrapText="1"/>
    </xf>
    <xf numFmtId="49" fontId="1" fillId="7" borderId="11" xfId="0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3" fontId="2" fillId="0" borderId="32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4" fontId="6" fillId="0" borderId="30" xfId="1" applyNumberFormat="1" applyFont="1" applyBorder="1" applyAlignment="1">
      <alignment horizontal="center" vertical="center" wrapText="1"/>
    </xf>
    <xf numFmtId="164" fontId="6" fillId="0" borderId="31" xfId="1" applyNumberFormat="1" applyFont="1" applyBorder="1" applyAlignment="1">
      <alignment horizontal="center" vertical="center" wrapText="1"/>
    </xf>
    <xf numFmtId="167" fontId="20" fillId="10" borderId="2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9" borderId="9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166" fontId="20" fillId="10" borderId="29" xfId="0" applyNumberFormat="1" applyFont="1" applyFill="1" applyBorder="1" applyAlignment="1">
      <alignment horizontal="center" vertical="center"/>
    </xf>
    <xf numFmtId="167" fontId="1" fillId="10" borderId="29" xfId="0" applyNumberFormat="1" applyFont="1" applyFill="1" applyBorder="1" applyAlignment="1">
      <alignment horizontal="center" vertical="center"/>
    </xf>
    <xf numFmtId="167" fontId="1" fillId="10" borderId="34" xfId="0" applyNumberFormat="1" applyFont="1" applyFill="1" applyBorder="1" applyAlignment="1">
      <alignment horizontal="center" vertical="center"/>
    </xf>
    <xf numFmtId="49" fontId="1" fillId="10" borderId="29" xfId="0" applyNumberFormat="1" applyFont="1" applyFill="1" applyBorder="1" applyAlignment="1">
      <alignment horizontal="center" vertical="center"/>
    </xf>
    <xf numFmtId="0" fontId="23" fillId="0" borderId="20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49" fontId="1" fillId="10" borderId="36" xfId="0" applyNumberFormat="1" applyFont="1" applyFill="1" applyBorder="1" applyAlignment="1">
      <alignment horizontal="center" vertical="center"/>
    </xf>
    <xf numFmtId="167" fontId="14" fillId="10" borderId="29" xfId="0" applyNumberFormat="1" applyFont="1" applyFill="1" applyBorder="1" applyAlignment="1">
      <alignment horizontal="center" vertical="center"/>
    </xf>
    <xf numFmtId="10" fontId="20" fillId="0" borderId="34" xfId="0" applyNumberFormat="1" applyFont="1" applyBorder="1" applyAlignment="1">
      <alignment horizontal="center" vertical="center" wrapText="1"/>
    </xf>
    <xf numFmtId="10" fontId="20" fillId="0" borderId="31" xfId="0" applyNumberFormat="1" applyFont="1" applyBorder="1" applyAlignment="1">
      <alignment horizontal="center" vertical="center" wrapText="1"/>
    </xf>
    <xf numFmtId="10" fontId="20" fillId="0" borderId="36" xfId="0" applyNumberFormat="1" applyFont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/>
    </xf>
  </cellXfs>
  <cellStyles count="3">
    <cellStyle name="Normal" xfId="0" builtinId="0"/>
    <cellStyle name="Normal_BPA OUTUBRO 2" xfId="1" xr:uid="{D2BA5551-68F3-4486-9CE8-BB05857EAC89}"/>
    <cellStyle name="Porcentagem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156B1E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2F0D9"/>
      <rgbColor rgb="00EDEDE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17375E"/>
      <rgbColor rgb="00339966"/>
      <rgbColor rgb="00111111"/>
      <rgbColor rgb="00202124"/>
      <rgbColor rgb="00993300"/>
      <rgbColor rgb="00993366"/>
      <rgbColor rgb="00404040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A75B5"/>
      <color rgb="FFAEAAAA"/>
      <color rgb="FF81D4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29105</xdr:colOff>
      <xdr:row>0</xdr:row>
      <xdr:rowOff>147108</xdr:rowOff>
    </xdr:from>
    <xdr:to>
      <xdr:col>0</xdr:col>
      <xdr:colOff>1317203</xdr:colOff>
      <xdr:row>0</xdr:row>
      <xdr:rowOff>762000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C79904-5CCE-4B35-9208-C1A835D00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8" y="147108"/>
          <a:ext cx="1288098" cy="614892"/>
        </a:xfrm>
        <a:prstGeom prst="rect">
          <a:avLst/>
        </a:prstGeom>
      </xdr:spPr>
    </xdr:pic>
    <xdr:clientData/>
  </xdr:twoCellAnchor>
  <xdr:twoCellAnchor editAs="oneCell">
    <xdr:from>
      <xdr:col>0</xdr:col>
      <xdr:colOff>3381372</xdr:colOff>
      <xdr:row>0</xdr:row>
      <xdr:rowOff>11906</xdr:rowOff>
    </xdr:from>
    <xdr:to>
      <xdr:col>2</xdr:col>
      <xdr:colOff>1107279</xdr:colOff>
      <xdr:row>0</xdr:row>
      <xdr:rowOff>829719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00F315E-CE76-0947-99CA-15E7A9CED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2" y="11906"/>
          <a:ext cx="4488657" cy="81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6082242</xdr:colOff>
      <xdr:row>0</xdr:row>
      <xdr:rowOff>76201</xdr:rowOff>
    </xdr:from>
    <xdr:to>
      <xdr:col>2</xdr:col>
      <xdr:colOff>1133211</xdr:colOff>
      <xdr:row>0</xdr:row>
      <xdr:rowOff>752476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0A55E67-9C4F-45A3-860A-1D9749415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242" y="76201"/>
          <a:ext cx="3994944" cy="6731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0</xdr:row>
      <xdr:rowOff>0</xdr:rowOff>
    </xdr:from>
    <xdr:to>
      <xdr:col>0</xdr:col>
      <xdr:colOff>1411923</xdr:colOff>
      <xdr:row>0</xdr:row>
      <xdr:rowOff>742950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7E1CB14-24CF-4EB5-A2C6-E4E6BFD48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0"/>
          <a:ext cx="1323023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9"/>
  <sheetViews>
    <sheetView showGridLines="0" tabSelected="1" topLeftCell="A44" zoomScale="80" zoomScaleNormal="80" zoomScaleSheetLayoutView="80" workbookViewId="0">
      <selection activeCell="H62" sqref="H62"/>
    </sheetView>
  </sheetViews>
  <sheetFormatPr defaultColWidth="9" defaultRowHeight="14.5" x14ac:dyDescent="0.35"/>
  <cols>
    <col min="1" max="1" width="82.7265625" customWidth="1"/>
    <col min="2" max="2" width="18.7265625" customWidth="1"/>
    <col min="3" max="3" width="20.453125" bestFit="1" customWidth="1"/>
    <col min="4" max="4" width="20.1796875" customWidth="1"/>
    <col min="5" max="935" width="8.7265625" customWidth="1"/>
    <col min="936" max="939" width="9" customWidth="1"/>
    <col min="940" max="945" width="11.54296875" customWidth="1"/>
    <col min="946" max="1011" width="9" customWidth="1"/>
  </cols>
  <sheetData>
    <row r="1" spans="1:4" ht="72" customHeight="1" thickBot="1" x14ac:dyDescent="0.4">
      <c r="A1" s="129"/>
      <c r="B1" s="129"/>
      <c r="C1" s="129"/>
      <c r="D1" s="50"/>
    </row>
    <row r="2" spans="1:4" ht="29.25" customHeight="1" thickBot="1" x14ac:dyDescent="0.4">
      <c r="A2" s="134" t="s">
        <v>58</v>
      </c>
      <c r="B2" s="135"/>
      <c r="C2" s="136"/>
    </row>
    <row r="3" spans="1:4" ht="27.75" customHeight="1" thickBot="1" x14ac:dyDescent="0.4">
      <c r="A3" s="134" t="s">
        <v>71</v>
      </c>
      <c r="B3" s="135"/>
      <c r="C3" s="136"/>
    </row>
    <row r="4" spans="1:4" ht="20.149999999999999" customHeight="1" thickBot="1" x14ac:dyDescent="0.4">
      <c r="A4" s="77" t="s">
        <v>49</v>
      </c>
      <c r="B4" s="78" t="s">
        <v>0</v>
      </c>
      <c r="C4" s="79" t="s">
        <v>67</v>
      </c>
    </row>
    <row r="5" spans="1:4" ht="20.149999999999999" customHeight="1" x14ac:dyDescent="0.35">
      <c r="A5" s="54" t="s">
        <v>72</v>
      </c>
      <c r="B5" s="33">
        <v>803</v>
      </c>
      <c r="C5" s="47">
        <v>751</v>
      </c>
    </row>
    <row r="6" spans="1:4" ht="20.149999999999999" customHeight="1" x14ac:dyDescent="0.35">
      <c r="A6" s="55" t="s">
        <v>73</v>
      </c>
      <c r="B6" s="34">
        <v>67</v>
      </c>
      <c r="C6" s="6">
        <v>76</v>
      </c>
    </row>
    <row r="7" spans="1:4" ht="20.149999999999999" customHeight="1" thickBot="1" x14ac:dyDescent="0.4">
      <c r="A7" s="56" t="s">
        <v>74</v>
      </c>
      <c r="B7" s="35">
        <v>31</v>
      </c>
      <c r="C7" s="11">
        <v>23</v>
      </c>
    </row>
    <row r="8" spans="1:4" ht="20.149999999999999" customHeight="1" thickBot="1" x14ac:dyDescent="0.4">
      <c r="A8" s="12" t="s">
        <v>7</v>
      </c>
      <c r="B8" s="36">
        <f>SUM(B5:B7)</f>
        <v>901</v>
      </c>
      <c r="C8" s="12">
        <f>SUM(C5:C7)</f>
        <v>850</v>
      </c>
    </row>
    <row r="9" spans="1:4" ht="20.149999999999999" customHeight="1" thickBot="1" x14ac:dyDescent="0.4"/>
    <row r="10" spans="1:4" ht="20.149999999999999" customHeight="1" thickBot="1" x14ac:dyDescent="0.4">
      <c r="A10" s="77" t="s">
        <v>50</v>
      </c>
      <c r="B10" s="78" t="s">
        <v>0</v>
      </c>
      <c r="C10" s="79" t="s">
        <v>67</v>
      </c>
    </row>
    <row r="11" spans="1:4" ht="20.149999999999999" customHeight="1" x14ac:dyDescent="0.35">
      <c r="A11" s="21" t="s">
        <v>59</v>
      </c>
      <c r="B11" s="32">
        <v>345</v>
      </c>
      <c r="C11" s="90">
        <v>173</v>
      </c>
    </row>
    <row r="12" spans="1:4" ht="20.149999999999999" customHeight="1" x14ac:dyDescent="0.35">
      <c r="A12" s="21" t="s">
        <v>60</v>
      </c>
      <c r="B12" s="32">
        <v>369</v>
      </c>
      <c r="C12" s="91">
        <v>560</v>
      </c>
    </row>
    <row r="13" spans="1:4" ht="20.149999999999999" customHeight="1" thickBot="1" x14ac:dyDescent="0.4">
      <c r="A13" s="21" t="s">
        <v>61</v>
      </c>
      <c r="B13" s="51">
        <v>89</v>
      </c>
      <c r="C13" s="11">
        <v>18</v>
      </c>
    </row>
    <row r="14" spans="1:4" ht="20.149999999999999" customHeight="1" thickBot="1" x14ac:dyDescent="0.4">
      <c r="A14" s="12" t="s">
        <v>7</v>
      </c>
      <c r="B14" s="13">
        <f>SUM(B11:B13)</f>
        <v>803</v>
      </c>
      <c r="C14" s="52">
        <f>SUM(C11:C13)</f>
        <v>751</v>
      </c>
    </row>
    <row r="15" spans="1:4" ht="20.149999999999999" customHeight="1" thickBot="1" x14ac:dyDescent="0.4"/>
    <row r="16" spans="1:4" ht="20.149999999999999" customHeight="1" thickBot="1" x14ac:dyDescent="0.4">
      <c r="A16" s="77" t="s">
        <v>82</v>
      </c>
      <c r="B16" s="78" t="s">
        <v>0</v>
      </c>
      <c r="C16" s="79" t="s">
        <v>67</v>
      </c>
    </row>
    <row r="17" spans="1:10" ht="20.149999999999999" customHeight="1" x14ac:dyDescent="0.35">
      <c r="A17" s="5" t="s">
        <v>75</v>
      </c>
      <c r="B17" s="37">
        <v>11535</v>
      </c>
      <c r="C17" s="9">
        <v>10368</v>
      </c>
    </row>
    <row r="18" spans="1:10" ht="20.149999999999999" customHeight="1" x14ac:dyDescent="0.35">
      <c r="A18" s="4" t="s">
        <v>76</v>
      </c>
      <c r="B18" s="25">
        <v>4732</v>
      </c>
      <c r="C18" s="7">
        <v>4760</v>
      </c>
    </row>
    <row r="19" spans="1:10" ht="20.149999999999999" customHeight="1" x14ac:dyDescent="0.35">
      <c r="A19" s="4" t="s">
        <v>77</v>
      </c>
      <c r="B19" s="25">
        <v>20</v>
      </c>
      <c r="C19" s="7">
        <v>21</v>
      </c>
    </row>
    <row r="20" spans="1:10" ht="20.149999999999999" customHeight="1" x14ac:dyDescent="0.35">
      <c r="A20" s="23" t="s">
        <v>8</v>
      </c>
      <c r="B20" s="25">
        <v>60</v>
      </c>
      <c r="C20" s="8">
        <v>31</v>
      </c>
    </row>
    <row r="21" spans="1:10" ht="20.149999999999999" customHeight="1" x14ac:dyDescent="0.35">
      <c r="A21" s="23" t="s">
        <v>9</v>
      </c>
      <c r="B21" s="25">
        <v>120</v>
      </c>
      <c r="C21" s="8">
        <v>77</v>
      </c>
      <c r="E21" s="19"/>
      <c r="J21" s="1"/>
    </row>
    <row r="22" spans="1:10" ht="20.149999999999999" customHeight="1" x14ac:dyDescent="0.35">
      <c r="A22" s="20" t="s">
        <v>78</v>
      </c>
      <c r="B22" s="26">
        <v>40</v>
      </c>
      <c r="C22" s="11">
        <v>29</v>
      </c>
      <c r="J22" s="1"/>
    </row>
    <row r="23" spans="1:10" ht="20.149999999999999" customHeight="1" x14ac:dyDescent="0.35">
      <c r="A23" s="20" t="s">
        <v>79</v>
      </c>
      <c r="B23" s="26">
        <v>80</v>
      </c>
      <c r="C23" s="49">
        <v>129</v>
      </c>
      <c r="J23" s="1"/>
    </row>
    <row r="24" spans="1:10" ht="20.149999999999999" customHeight="1" x14ac:dyDescent="0.35">
      <c r="A24" s="20" t="s">
        <v>80</v>
      </c>
      <c r="B24" s="26">
        <v>10</v>
      </c>
      <c r="C24" s="11">
        <v>12</v>
      </c>
      <c r="J24" s="1"/>
    </row>
    <row r="25" spans="1:10" ht="20.149999999999999" customHeight="1" thickBot="1" x14ac:dyDescent="0.4">
      <c r="A25" s="10" t="s">
        <v>81</v>
      </c>
      <c r="B25" s="26">
        <v>30</v>
      </c>
      <c r="C25" s="11">
        <v>20</v>
      </c>
      <c r="J25" s="1"/>
    </row>
    <row r="26" spans="1:10" ht="20.149999999999999" customHeight="1" thickBot="1" x14ac:dyDescent="0.4">
      <c r="A26" s="24" t="s">
        <v>7</v>
      </c>
      <c r="B26" s="38">
        <f>SUM(B17:B25)</f>
        <v>16627</v>
      </c>
      <c r="C26" s="14">
        <f>SUM(C17:C25)</f>
        <v>15447</v>
      </c>
    </row>
    <row r="27" spans="1:10" ht="20.149999999999999" customHeight="1" thickBot="1" x14ac:dyDescent="0.4"/>
    <row r="28" spans="1:10" ht="20.149999999999999" customHeight="1" thickBot="1" x14ac:dyDescent="0.4">
      <c r="A28" s="78" t="s">
        <v>83</v>
      </c>
      <c r="B28" s="78" t="s">
        <v>0</v>
      </c>
      <c r="C28" s="79" t="s">
        <v>67</v>
      </c>
    </row>
    <row r="29" spans="1:10" ht="20.149999999999999" customHeight="1" x14ac:dyDescent="0.35">
      <c r="A29" s="5" t="s">
        <v>21</v>
      </c>
      <c r="B29" s="141">
        <v>11535</v>
      </c>
      <c r="C29" s="18">
        <v>276</v>
      </c>
    </row>
    <row r="30" spans="1:10" ht="20.149999999999999" customHeight="1" x14ac:dyDescent="0.35">
      <c r="A30" s="87" t="s">
        <v>84</v>
      </c>
      <c r="B30" s="142"/>
      <c r="C30" s="18">
        <v>633</v>
      </c>
    </row>
    <row r="31" spans="1:10" ht="20.149999999999999" customHeight="1" x14ac:dyDescent="0.35">
      <c r="A31" s="4" t="s">
        <v>69</v>
      </c>
      <c r="B31" s="142"/>
      <c r="C31" s="92">
        <v>0</v>
      </c>
    </row>
    <row r="32" spans="1:10" ht="20.149999999999999" customHeight="1" x14ac:dyDescent="0.35">
      <c r="A32" s="16" t="s">
        <v>22</v>
      </c>
      <c r="B32" s="142"/>
      <c r="C32" s="18">
        <v>827</v>
      </c>
    </row>
    <row r="33" spans="1:4" ht="20.149999999999999" customHeight="1" x14ac:dyDescent="0.35">
      <c r="A33" s="4" t="s">
        <v>23</v>
      </c>
      <c r="B33" s="142"/>
      <c r="C33" s="18">
        <v>627</v>
      </c>
    </row>
    <row r="34" spans="1:4" ht="20.149999999999999" customHeight="1" x14ac:dyDescent="0.35">
      <c r="A34" s="4" t="s">
        <v>24</v>
      </c>
      <c r="B34" s="142"/>
      <c r="C34" s="92">
        <v>0</v>
      </c>
    </row>
    <row r="35" spans="1:4" ht="20.149999999999999" customHeight="1" x14ac:dyDescent="0.35">
      <c r="A35" s="4" t="s">
        <v>25</v>
      </c>
      <c r="B35" s="142"/>
      <c r="C35" s="18">
        <v>20</v>
      </c>
    </row>
    <row r="36" spans="1:4" ht="20.149999999999999" customHeight="1" x14ac:dyDescent="0.35">
      <c r="A36" s="4" t="s">
        <v>26</v>
      </c>
      <c r="B36" s="142"/>
      <c r="C36" s="18">
        <v>383</v>
      </c>
    </row>
    <row r="37" spans="1:4" ht="20.149999999999999" customHeight="1" x14ac:dyDescent="0.35">
      <c r="A37" s="4" t="s">
        <v>68</v>
      </c>
      <c r="B37" s="142"/>
      <c r="C37" s="18">
        <f>145+24</f>
        <v>169</v>
      </c>
    </row>
    <row r="38" spans="1:4" ht="20.149999999999999" customHeight="1" x14ac:dyDescent="0.35">
      <c r="A38" s="4" t="s">
        <v>27</v>
      </c>
      <c r="B38" s="142"/>
      <c r="C38" s="18">
        <v>101</v>
      </c>
    </row>
    <row r="39" spans="1:4" ht="20.149999999999999" customHeight="1" x14ac:dyDescent="0.35">
      <c r="A39" s="4" t="s">
        <v>28</v>
      </c>
      <c r="B39" s="142"/>
      <c r="C39" s="18">
        <v>901</v>
      </c>
    </row>
    <row r="40" spans="1:4" ht="20.149999999999999" customHeight="1" x14ac:dyDescent="0.35">
      <c r="A40" s="4" t="s">
        <v>29</v>
      </c>
      <c r="B40" s="142"/>
      <c r="C40" s="18">
        <v>70</v>
      </c>
    </row>
    <row r="41" spans="1:4" ht="20.149999999999999" customHeight="1" x14ac:dyDescent="0.35">
      <c r="A41" s="4" t="s">
        <v>56</v>
      </c>
      <c r="B41" s="142"/>
      <c r="C41" s="18">
        <v>53</v>
      </c>
    </row>
    <row r="42" spans="1:4" ht="20.149999999999999" customHeight="1" x14ac:dyDescent="0.35">
      <c r="A42" s="4" t="s">
        <v>30</v>
      </c>
      <c r="B42" s="142"/>
      <c r="C42" s="18">
        <v>47</v>
      </c>
    </row>
    <row r="43" spans="1:4" ht="20.149999999999999" customHeight="1" x14ac:dyDescent="0.35">
      <c r="A43" s="4" t="s">
        <v>70</v>
      </c>
      <c r="B43" s="142"/>
      <c r="C43" s="92">
        <v>0</v>
      </c>
      <c r="D43" s="85"/>
    </row>
    <row r="44" spans="1:4" ht="20.149999999999999" customHeight="1" x14ac:dyDescent="0.35">
      <c r="A44" s="4" t="s">
        <v>103</v>
      </c>
      <c r="B44" s="142"/>
      <c r="C44" s="18">
        <v>355</v>
      </c>
    </row>
    <row r="45" spans="1:4" ht="20.149999999999999" customHeight="1" x14ac:dyDescent="0.35">
      <c r="A45" s="4" t="s">
        <v>31</v>
      </c>
      <c r="B45" s="142"/>
      <c r="C45" s="18">
        <v>29</v>
      </c>
    </row>
    <row r="46" spans="1:4" ht="20.149999999999999" customHeight="1" x14ac:dyDescent="0.35">
      <c r="A46" s="4" t="s">
        <v>104</v>
      </c>
      <c r="B46" s="142"/>
      <c r="C46" s="18">
        <v>10</v>
      </c>
    </row>
    <row r="47" spans="1:4" ht="20.149999999999999" customHeight="1" x14ac:dyDescent="0.35">
      <c r="A47" s="4" t="s">
        <v>32</v>
      </c>
      <c r="B47" s="142"/>
      <c r="C47" s="18">
        <v>108</v>
      </c>
    </row>
    <row r="48" spans="1:4" ht="20.149999999999999" customHeight="1" x14ac:dyDescent="0.35">
      <c r="A48" s="4" t="s">
        <v>40</v>
      </c>
      <c r="B48" s="142"/>
      <c r="C48" s="18">
        <v>3653</v>
      </c>
    </row>
    <row r="49" spans="1:4" ht="20.149999999999999" customHeight="1" x14ac:dyDescent="0.35">
      <c r="A49" s="4" t="s">
        <v>33</v>
      </c>
      <c r="B49" s="142"/>
      <c r="C49" s="18">
        <v>1733</v>
      </c>
    </row>
    <row r="50" spans="1:4" ht="20.149999999999999" customHeight="1" x14ac:dyDescent="0.35">
      <c r="A50" s="4" t="s">
        <v>57</v>
      </c>
      <c r="B50" s="142"/>
      <c r="C50" s="18">
        <v>253</v>
      </c>
    </row>
    <row r="51" spans="1:4" ht="20.149999999999999" customHeight="1" thickBot="1" x14ac:dyDescent="0.4">
      <c r="A51" s="10" t="s">
        <v>34</v>
      </c>
      <c r="B51" s="143"/>
      <c r="C51" s="18">
        <v>120</v>
      </c>
    </row>
    <row r="52" spans="1:4" ht="20.149999999999999" customHeight="1" thickBot="1" x14ac:dyDescent="0.4">
      <c r="A52" s="130" t="s">
        <v>7</v>
      </c>
      <c r="B52" s="131"/>
      <c r="C52" s="13">
        <f>SUM(C29:C51)</f>
        <v>10368</v>
      </c>
    </row>
    <row r="53" spans="1:4" ht="20.149999999999999" customHeight="1" thickBot="1" x14ac:dyDescent="0.4"/>
    <row r="54" spans="1:4" ht="20.149999999999999" customHeight="1" thickBot="1" x14ac:dyDescent="0.4">
      <c r="A54" s="77" t="s">
        <v>85</v>
      </c>
      <c r="B54" s="80" t="s">
        <v>0</v>
      </c>
      <c r="C54" s="79" t="s">
        <v>67</v>
      </c>
    </row>
    <row r="55" spans="1:4" ht="20.149999999999999" customHeight="1" x14ac:dyDescent="0.35">
      <c r="A55" s="5" t="s">
        <v>86</v>
      </c>
      <c r="B55" s="148">
        <v>4732</v>
      </c>
      <c r="C55" s="93">
        <v>0</v>
      </c>
      <c r="D55" s="85"/>
    </row>
    <row r="56" spans="1:4" ht="20.149999999999999" customHeight="1" x14ac:dyDescent="0.35">
      <c r="A56" s="4" t="s">
        <v>87</v>
      </c>
      <c r="B56" s="149"/>
      <c r="C56" s="17">
        <v>104</v>
      </c>
    </row>
    <row r="57" spans="1:4" ht="20.149999999999999" customHeight="1" x14ac:dyDescent="0.35">
      <c r="A57" s="4" t="s">
        <v>35</v>
      </c>
      <c r="B57" s="149"/>
      <c r="C57" s="17">
        <v>832</v>
      </c>
    </row>
    <row r="58" spans="1:4" ht="20.149999999999999" customHeight="1" x14ac:dyDescent="0.35">
      <c r="A58" s="4" t="s">
        <v>88</v>
      </c>
      <c r="B58" s="149"/>
      <c r="C58" s="17">
        <v>1043</v>
      </c>
    </row>
    <row r="59" spans="1:4" ht="20.149999999999999" customHeight="1" x14ac:dyDescent="0.35">
      <c r="A59" s="4" t="s">
        <v>89</v>
      </c>
      <c r="B59" s="149"/>
      <c r="C59" s="17">
        <v>666</v>
      </c>
    </row>
    <row r="60" spans="1:4" ht="20.149999999999999" customHeight="1" x14ac:dyDescent="0.35">
      <c r="A60" s="4" t="s">
        <v>90</v>
      </c>
      <c r="B60" s="149"/>
      <c r="C60" s="17">
        <v>7</v>
      </c>
    </row>
    <row r="61" spans="1:4" ht="20.149999999999999" customHeight="1" x14ac:dyDescent="0.35">
      <c r="A61" s="4" t="s">
        <v>38</v>
      </c>
      <c r="B61" s="149"/>
      <c r="C61" s="17">
        <v>69</v>
      </c>
    </row>
    <row r="62" spans="1:4" ht="20.149999999999999" customHeight="1" x14ac:dyDescent="0.35">
      <c r="A62" s="4" t="s">
        <v>39</v>
      </c>
      <c r="B62" s="149"/>
      <c r="C62" s="17">
        <v>477</v>
      </c>
    </row>
    <row r="63" spans="1:4" ht="20.149999999999999" customHeight="1" x14ac:dyDescent="0.35">
      <c r="A63" s="4" t="s">
        <v>36</v>
      </c>
      <c r="B63" s="149"/>
      <c r="C63" s="17">
        <v>691</v>
      </c>
    </row>
    <row r="64" spans="1:4" ht="20.149999999999999" customHeight="1" thickBot="1" x14ac:dyDescent="0.4">
      <c r="A64" s="15" t="s">
        <v>37</v>
      </c>
      <c r="B64" s="150"/>
      <c r="C64" s="17">
        <v>871</v>
      </c>
    </row>
    <row r="65" spans="1:4" ht="20.149999999999999" customHeight="1" thickBot="1" x14ac:dyDescent="0.4">
      <c r="A65" s="144" t="s">
        <v>7</v>
      </c>
      <c r="B65" s="145"/>
      <c r="C65" s="13">
        <f>SUM(C55:C64)</f>
        <v>4760</v>
      </c>
    </row>
    <row r="66" spans="1:4" ht="20.149999999999999" customHeight="1" thickBot="1" x14ac:dyDescent="0.4"/>
    <row r="67" spans="1:4" ht="20.149999999999999" customHeight="1" thickBot="1" x14ac:dyDescent="0.4">
      <c r="A67" s="77" t="s">
        <v>12</v>
      </c>
      <c r="B67" s="78" t="s">
        <v>0</v>
      </c>
      <c r="C67" s="79" t="s">
        <v>67</v>
      </c>
    </row>
    <row r="68" spans="1:4" ht="20.149999999999999" customHeight="1" thickBot="1" x14ac:dyDescent="0.4">
      <c r="A68" s="3" t="s">
        <v>4</v>
      </c>
      <c r="B68" s="40">
        <v>60</v>
      </c>
      <c r="C68" s="43">
        <v>64</v>
      </c>
    </row>
    <row r="69" spans="1:4" ht="20.149999999999999" customHeight="1" thickBot="1" x14ac:dyDescent="0.4"/>
    <row r="70" spans="1:4" ht="20.149999999999999" customHeight="1" thickBot="1" x14ac:dyDescent="0.4">
      <c r="A70" s="77" t="s">
        <v>10</v>
      </c>
      <c r="B70" s="78" t="s">
        <v>0</v>
      </c>
      <c r="C70" s="79" t="s">
        <v>67</v>
      </c>
    </row>
    <row r="71" spans="1:4" ht="20.149999999999999" customHeight="1" thickBot="1" x14ac:dyDescent="0.4">
      <c r="A71" s="3" t="s">
        <v>11</v>
      </c>
      <c r="B71" s="39">
        <v>30000</v>
      </c>
      <c r="C71" s="48">
        <v>26776</v>
      </c>
    </row>
    <row r="72" spans="1:4" ht="20.149999999999999" customHeight="1" thickBot="1" x14ac:dyDescent="0.4"/>
    <row r="73" spans="1:4" ht="20.149999999999999" customHeight="1" thickBot="1" x14ac:dyDescent="0.4">
      <c r="A73" s="77" t="s">
        <v>51</v>
      </c>
      <c r="B73" s="78" t="s">
        <v>0</v>
      </c>
      <c r="C73" s="79" t="s">
        <v>67</v>
      </c>
    </row>
    <row r="74" spans="1:4" ht="20.149999999999999" customHeight="1" x14ac:dyDescent="0.35">
      <c r="A74" s="5" t="s">
        <v>42</v>
      </c>
      <c r="B74" s="137">
        <v>990</v>
      </c>
      <c r="C74" s="88">
        <v>770</v>
      </c>
    </row>
    <row r="75" spans="1:4" ht="20.149999999999999" customHeight="1" x14ac:dyDescent="0.35">
      <c r="A75" s="4" t="s">
        <v>41</v>
      </c>
      <c r="B75" s="138"/>
      <c r="C75" s="89">
        <v>185</v>
      </c>
    </row>
    <row r="76" spans="1:4" ht="20.149999999999999" customHeight="1" thickBot="1" x14ac:dyDescent="0.4">
      <c r="A76" s="22" t="s">
        <v>13</v>
      </c>
      <c r="B76" s="41">
        <v>263</v>
      </c>
      <c r="C76" s="53">
        <v>276</v>
      </c>
    </row>
    <row r="77" spans="1:4" ht="20.149999999999999" customHeight="1" thickBot="1" x14ac:dyDescent="0.4">
      <c r="A77" s="24" t="s">
        <v>7</v>
      </c>
      <c r="B77" s="38">
        <f>SUM(B74:B76)</f>
        <v>1253</v>
      </c>
      <c r="C77" s="14">
        <f>SUM(C74:C76)</f>
        <v>1231</v>
      </c>
    </row>
    <row r="78" spans="1:4" ht="20.149999999999999" customHeight="1" thickBot="1" x14ac:dyDescent="0.4"/>
    <row r="79" spans="1:4" ht="20.149999999999999" customHeight="1" thickBot="1" x14ac:dyDescent="0.4">
      <c r="A79" s="139" t="s">
        <v>62</v>
      </c>
      <c r="B79" s="139" t="s">
        <v>0</v>
      </c>
      <c r="C79" s="132" t="s">
        <v>67</v>
      </c>
      <c r="D79" s="133"/>
    </row>
    <row r="80" spans="1:4" ht="33" customHeight="1" thickBot="1" x14ac:dyDescent="0.4">
      <c r="A80" s="140"/>
      <c r="B80" s="140"/>
      <c r="C80" s="81" t="s">
        <v>63</v>
      </c>
      <c r="D80" s="81" t="s">
        <v>64</v>
      </c>
    </row>
    <row r="81" spans="1:6" ht="20.149999999999999" customHeight="1" x14ac:dyDescent="0.45">
      <c r="A81" s="59" t="s">
        <v>43</v>
      </c>
      <c r="B81" s="60">
        <v>100</v>
      </c>
      <c r="C81" s="61">
        <v>8</v>
      </c>
      <c r="D81" s="61">
        <v>104</v>
      </c>
      <c r="E81" s="27"/>
      <c r="F81" s="28"/>
    </row>
    <row r="82" spans="1:6" ht="20.149999999999999" customHeight="1" x14ac:dyDescent="0.45">
      <c r="A82" s="57" t="s">
        <v>44</v>
      </c>
      <c r="B82" s="58">
        <v>150</v>
      </c>
      <c r="C82" s="44">
        <v>32</v>
      </c>
      <c r="D82" s="44">
        <v>160</v>
      </c>
      <c r="E82" s="27"/>
      <c r="F82" s="28"/>
    </row>
    <row r="83" spans="1:6" ht="20.149999999999999" customHeight="1" x14ac:dyDescent="0.45">
      <c r="A83" s="57" t="s">
        <v>45</v>
      </c>
      <c r="B83" s="58">
        <v>200</v>
      </c>
      <c r="C83" s="44">
        <v>52</v>
      </c>
      <c r="D83" s="44">
        <v>178</v>
      </c>
      <c r="E83" s="27"/>
      <c r="F83" s="28"/>
    </row>
    <row r="84" spans="1:6" ht="20.149999999999999" customHeight="1" x14ac:dyDescent="0.45">
      <c r="A84" s="57" t="s">
        <v>14</v>
      </c>
      <c r="B84" s="58">
        <v>10</v>
      </c>
      <c r="C84" s="44">
        <v>64</v>
      </c>
      <c r="D84" s="44">
        <v>912</v>
      </c>
      <c r="E84" s="27"/>
      <c r="F84" s="28"/>
    </row>
    <row r="85" spans="1:6" ht="20.149999999999999" customHeight="1" x14ac:dyDescent="0.45">
      <c r="A85" s="57" t="s">
        <v>15</v>
      </c>
      <c r="B85" s="58">
        <v>60</v>
      </c>
      <c r="C85" s="86">
        <v>39</v>
      </c>
      <c r="D85" s="86">
        <v>45</v>
      </c>
      <c r="E85" s="27"/>
      <c r="F85" s="28"/>
    </row>
    <row r="86" spans="1:6" ht="20.149999999999999" customHeight="1" x14ac:dyDescent="0.45">
      <c r="A86" s="57" t="s">
        <v>16</v>
      </c>
      <c r="B86" s="58">
        <v>200</v>
      </c>
      <c r="C86" s="45">
        <v>56</v>
      </c>
      <c r="D86" s="45">
        <v>214</v>
      </c>
      <c r="E86" s="27"/>
      <c r="F86" s="28"/>
    </row>
    <row r="87" spans="1:6" ht="20.149999999999999" customHeight="1" x14ac:dyDescent="0.45">
      <c r="A87" s="57" t="s">
        <v>17</v>
      </c>
      <c r="B87" s="58">
        <v>100</v>
      </c>
      <c r="C87" s="46">
        <v>48</v>
      </c>
      <c r="D87" s="46">
        <v>172</v>
      </c>
      <c r="E87" s="27"/>
      <c r="F87" s="28"/>
    </row>
    <row r="88" spans="1:6" ht="20.149999999999999" customHeight="1" x14ac:dyDescent="0.45">
      <c r="A88" s="57" t="s">
        <v>46</v>
      </c>
      <c r="B88" s="58">
        <v>5000</v>
      </c>
      <c r="C88" s="45">
        <v>6600</v>
      </c>
      <c r="D88" s="45">
        <v>16588</v>
      </c>
      <c r="E88" s="27"/>
      <c r="F88" s="28"/>
    </row>
    <row r="89" spans="1:6" ht="20.149999999999999" customHeight="1" x14ac:dyDescent="0.45">
      <c r="A89" s="57" t="s">
        <v>47</v>
      </c>
      <c r="B89" s="58">
        <v>431</v>
      </c>
      <c r="C89" s="45">
        <v>140</v>
      </c>
      <c r="D89" s="45">
        <v>300</v>
      </c>
      <c r="E89" s="27"/>
      <c r="F89" s="28"/>
    </row>
    <row r="90" spans="1:6" ht="20.149999999999999" customHeight="1" x14ac:dyDescent="0.45">
      <c r="A90" s="57" t="s">
        <v>18</v>
      </c>
      <c r="B90" s="58">
        <v>150</v>
      </c>
      <c r="C90" s="45">
        <v>20</v>
      </c>
      <c r="D90" s="45">
        <v>4105</v>
      </c>
      <c r="E90" s="27"/>
      <c r="F90" s="28"/>
    </row>
    <row r="91" spans="1:6" ht="20.149999999999999" customHeight="1" x14ac:dyDescent="0.45">
      <c r="A91" s="57" t="s">
        <v>19</v>
      </c>
      <c r="B91" s="58">
        <v>800</v>
      </c>
      <c r="C91" s="45">
        <v>182</v>
      </c>
      <c r="D91" s="45">
        <v>773</v>
      </c>
      <c r="E91" s="27"/>
      <c r="F91" s="28"/>
    </row>
    <row r="92" spans="1:6" ht="20.149999999999999" customHeight="1" x14ac:dyDescent="0.45">
      <c r="A92" s="57" t="s">
        <v>20</v>
      </c>
      <c r="B92" s="58">
        <v>350</v>
      </c>
      <c r="C92" s="45">
        <v>582</v>
      </c>
      <c r="D92" s="45">
        <v>294</v>
      </c>
      <c r="E92" s="27"/>
      <c r="F92" s="28"/>
    </row>
    <row r="93" spans="1:6" ht="20.149999999999999" customHeight="1" thickBot="1" x14ac:dyDescent="0.5">
      <c r="A93" s="62" t="s">
        <v>48</v>
      </c>
      <c r="B93" s="63">
        <v>100</v>
      </c>
      <c r="C93" s="64">
        <v>10</v>
      </c>
      <c r="D93" s="64">
        <v>108</v>
      </c>
      <c r="E93" s="27"/>
      <c r="F93" s="28"/>
    </row>
    <row r="94" spans="1:6" ht="20.149999999999999" customHeight="1" thickBot="1" x14ac:dyDescent="0.5">
      <c r="A94" s="12" t="s">
        <v>7</v>
      </c>
      <c r="B94" s="42">
        <f>SUM(B81:B93)</f>
        <v>7651</v>
      </c>
      <c r="C94" s="42">
        <f>SUM(C81:C93)</f>
        <v>7833</v>
      </c>
      <c r="D94" s="42">
        <f>SUM(D81:D93)</f>
        <v>23953</v>
      </c>
      <c r="E94" s="27"/>
      <c r="F94" s="28"/>
    </row>
    <row r="95" spans="1:6" ht="20.149999999999999" customHeight="1" thickBot="1" x14ac:dyDescent="0.4">
      <c r="F95" s="28"/>
    </row>
    <row r="96" spans="1:6" ht="20.149999999999999" customHeight="1" thickBot="1" x14ac:dyDescent="0.4">
      <c r="A96" s="77" t="s">
        <v>53</v>
      </c>
      <c r="B96" s="77" t="s">
        <v>0</v>
      </c>
      <c r="C96" s="79" t="s">
        <v>67</v>
      </c>
    </row>
    <row r="97" spans="1:3" ht="20.149999999999999" customHeight="1" x14ac:dyDescent="0.35">
      <c r="A97" s="59" t="s">
        <v>43</v>
      </c>
      <c r="B97" s="151" t="s">
        <v>66</v>
      </c>
      <c r="C97" s="75">
        <v>68</v>
      </c>
    </row>
    <row r="98" spans="1:3" ht="20.149999999999999" customHeight="1" x14ac:dyDescent="0.35">
      <c r="A98" s="57" t="s">
        <v>44</v>
      </c>
      <c r="B98" s="152"/>
      <c r="C98" s="73">
        <v>134</v>
      </c>
    </row>
    <row r="99" spans="1:3" ht="20.149999999999999" customHeight="1" x14ac:dyDescent="0.35">
      <c r="A99" s="57" t="s">
        <v>45</v>
      </c>
      <c r="B99" s="152"/>
      <c r="C99" s="74">
        <v>160</v>
      </c>
    </row>
    <row r="100" spans="1:3" ht="20.149999999999999" customHeight="1" x14ac:dyDescent="0.35">
      <c r="A100" s="57" t="s">
        <v>14</v>
      </c>
      <c r="B100" s="152"/>
      <c r="C100" s="74">
        <v>559</v>
      </c>
    </row>
    <row r="101" spans="1:3" ht="20.149999999999999" customHeight="1" x14ac:dyDescent="0.35">
      <c r="A101" s="57" t="s">
        <v>15</v>
      </c>
      <c r="B101" s="152"/>
      <c r="C101" s="74">
        <v>36</v>
      </c>
    </row>
    <row r="102" spans="1:3" ht="20.149999999999999" customHeight="1" x14ac:dyDescent="0.35">
      <c r="A102" s="57" t="s">
        <v>16</v>
      </c>
      <c r="B102" s="152"/>
      <c r="C102" s="74">
        <v>171</v>
      </c>
    </row>
    <row r="103" spans="1:3" ht="20.149999999999999" customHeight="1" x14ac:dyDescent="0.35">
      <c r="A103" s="57" t="s">
        <v>17</v>
      </c>
      <c r="B103" s="152"/>
      <c r="C103" s="74">
        <v>96</v>
      </c>
    </row>
    <row r="104" spans="1:3" ht="20.149999999999999" customHeight="1" x14ac:dyDescent="0.35">
      <c r="A104" s="57" t="s">
        <v>102</v>
      </c>
      <c r="B104" s="152"/>
      <c r="C104" s="74">
        <v>7</v>
      </c>
    </row>
    <row r="105" spans="1:3" ht="20.149999999999999" customHeight="1" x14ac:dyDescent="0.35">
      <c r="A105" s="57" t="s">
        <v>92</v>
      </c>
      <c r="B105" s="152"/>
      <c r="C105" s="74">
        <v>406</v>
      </c>
    </row>
    <row r="106" spans="1:3" ht="20.149999999999999" customHeight="1" x14ac:dyDescent="0.35">
      <c r="A106" s="57" t="s">
        <v>46</v>
      </c>
      <c r="B106" s="152"/>
      <c r="C106" s="74">
        <v>16817</v>
      </c>
    </row>
    <row r="107" spans="1:3" ht="20.149999999999999" customHeight="1" x14ac:dyDescent="0.35">
      <c r="A107" s="57" t="s">
        <v>47</v>
      </c>
      <c r="B107" s="152"/>
      <c r="C107" s="74">
        <v>24</v>
      </c>
    </row>
    <row r="108" spans="1:3" ht="20.149999999999999" customHeight="1" x14ac:dyDescent="0.35">
      <c r="A108" s="57" t="s">
        <v>93</v>
      </c>
      <c r="B108" s="152"/>
      <c r="C108" s="74">
        <v>8</v>
      </c>
    </row>
    <row r="109" spans="1:3" ht="20.149999999999999" customHeight="1" x14ac:dyDescent="0.35">
      <c r="A109" s="57" t="s">
        <v>91</v>
      </c>
      <c r="B109" s="152"/>
      <c r="C109" s="74">
        <v>1</v>
      </c>
    </row>
    <row r="110" spans="1:3" ht="20.149999999999999" customHeight="1" x14ac:dyDescent="0.35">
      <c r="A110" s="57" t="s">
        <v>18</v>
      </c>
      <c r="B110" s="152"/>
      <c r="C110" s="74">
        <v>3083</v>
      </c>
    </row>
    <row r="111" spans="1:3" ht="20.149999999999999" customHeight="1" x14ac:dyDescent="0.35">
      <c r="A111" s="57" t="s">
        <v>19</v>
      </c>
      <c r="B111" s="152"/>
      <c r="C111" s="74">
        <v>645</v>
      </c>
    </row>
    <row r="112" spans="1:3" ht="20.149999999999999" customHeight="1" x14ac:dyDescent="0.35">
      <c r="A112" s="57" t="s">
        <v>20</v>
      </c>
      <c r="B112" s="152"/>
      <c r="C112" s="74">
        <v>636</v>
      </c>
    </row>
    <row r="113" spans="1:3" ht="20.149999999999999" customHeight="1" thickBot="1" x14ac:dyDescent="0.4">
      <c r="A113" s="62" t="s">
        <v>48</v>
      </c>
      <c r="B113" s="152"/>
      <c r="C113" s="76">
        <v>29</v>
      </c>
    </row>
    <row r="114" spans="1:3" ht="20.149999999999999" customHeight="1" thickBot="1" x14ac:dyDescent="0.4">
      <c r="A114" s="127" t="s">
        <v>7</v>
      </c>
      <c r="B114" s="128"/>
      <c r="C114" s="13">
        <f>SUM(C97:C113)</f>
        <v>22880</v>
      </c>
    </row>
    <row r="115" spans="1:3" ht="20.149999999999999" customHeight="1" thickBot="1" x14ac:dyDescent="0.4">
      <c r="A115" s="67" t="s">
        <v>55</v>
      </c>
      <c r="B115" s="65"/>
      <c r="C115" s="66"/>
    </row>
    <row r="116" spans="1:3" ht="20.149999999999999" customHeight="1" thickBot="1" x14ac:dyDescent="0.4">
      <c r="A116" s="82" t="s">
        <v>94</v>
      </c>
      <c r="B116" s="77" t="s">
        <v>0</v>
      </c>
      <c r="C116" s="79" t="s">
        <v>67</v>
      </c>
    </row>
    <row r="117" spans="1:3" ht="20.149999999999999" customHeight="1" x14ac:dyDescent="0.35">
      <c r="A117" s="71" t="s">
        <v>96</v>
      </c>
      <c r="B117" s="146" t="s">
        <v>66</v>
      </c>
      <c r="C117" s="95">
        <v>14267</v>
      </c>
    </row>
    <row r="118" spans="1:3" ht="20.149999999999999" customHeight="1" x14ac:dyDescent="0.35">
      <c r="A118" s="71" t="s">
        <v>97</v>
      </c>
      <c r="B118" s="146"/>
      <c r="C118" s="94">
        <v>146</v>
      </c>
    </row>
    <row r="119" spans="1:3" ht="20.149999999999999" customHeight="1" x14ac:dyDescent="0.35">
      <c r="A119" s="71" t="s">
        <v>98</v>
      </c>
      <c r="B119" s="146"/>
      <c r="C119" s="83">
        <v>35</v>
      </c>
    </row>
    <row r="120" spans="1:3" ht="20.149999999999999" customHeight="1" x14ac:dyDescent="0.35">
      <c r="A120" s="71" t="s">
        <v>14</v>
      </c>
      <c r="B120" s="146"/>
      <c r="C120" s="83">
        <v>199</v>
      </c>
    </row>
    <row r="121" spans="1:3" ht="20.149999999999999" customHeight="1" x14ac:dyDescent="0.35">
      <c r="A121" s="71" t="s">
        <v>15</v>
      </c>
      <c r="B121" s="146"/>
      <c r="C121" s="83">
        <v>2</v>
      </c>
    </row>
    <row r="122" spans="1:3" ht="20.149999999999999" customHeight="1" x14ac:dyDescent="0.35">
      <c r="A122" s="71" t="s">
        <v>16</v>
      </c>
      <c r="B122" s="146"/>
      <c r="C122" s="83">
        <v>1</v>
      </c>
    </row>
    <row r="123" spans="1:3" ht="20.149999999999999" customHeight="1" x14ac:dyDescent="0.35">
      <c r="A123" s="71" t="s">
        <v>99</v>
      </c>
      <c r="B123" s="146"/>
      <c r="C123" s="83">
        <v>1101</v>
      </c>
    </row>
    <row r="124" spans="1:3" ht="20.149999999999999" customHeight="1" x14ac:dyDescent="0.35">
      <c r="A124" s="71" t="s">
        <v>19</v>
      </c>
      <c r="B124" s="146"/>
      <c r="C124" s="83">
        <v>48</v>
      </c>
    </row>
    <row r="125" spans="1:3" ht="20.149999999999999" customHeight="1" x14ac:dyDescent="0.35">
      <c r="A125" s="71" t="s">
        <v>20</v>
      </c>
      <c r="B125" s="146"/>
      <c r="C125" s="83">
        <v>104</v>
      </c>
    </row>
    <row r="126" spans="1:3" ht="20.149999999999999" customHeight="1" x14ac:dyDescent="0.35">
      <c r="A126" s="72" t="s">
        <v>100</v>
      </c>
      <c r="B126" s="146"/>
      <c r="C126" s="84">
        <v>78</v>
      </c>
    </row>
    <row r="127" spans="1:3" ht="20.149999999999999" customHeight="1" thickBot="1" x14ac:dyDescent="0.4">
      <c r="A127" s="72" t="s">
        <v>101</v>
      </c>
      <c r="B127" s="147"/>
      <c r="C127" s="84">
        <v>28</v>
      </c>
    </row>
    <row r="128" spans="1:3" ht="20.149999999999999" customHeight="1" thickBot="1" x14ac:dyDescent="0.4">
      <c r="A128" s="127" t="s">
        <v>7</v>
      </c>
      <c r="B128" s="128"/>
      <c r="C128" s="13">
        <f>SUM(C117:C127)</f>
        <v>16009</v>
      </c>
    </row>
    <row r="129" spans="1:3" ht="20.149999999999999" customHeight="1" thickBot="1" x14ac:dyDescent="0.4">
      <c r="A129" s="68" t="s">
        <v>55</v>
      </c>
    </row>
    <row r="130" spans="1:3" ht="20.149999999999999" customHeight="1" thickBot="1" x14ac:dyDescent="0.4">
      <c r="A130" s="77" t="s">
        <v>95</v>
      </c>
      <c r="B130" s="77" t="s">
        <v>0</v>
      </c>
      <c r="C130" s="79" t="s">
        <v>67</v>
      </c>
    </row>
    <row r="131" spans="1:3" ht="20.149999999999999" customHeight="1" x14ac:dyDescent="0.35">
      <c r="A131" s="2" t="s">
        <v>1</v>
      </c>
      <c r="B131" s="69">
        <v>901</v>
      </c>
      <c r="C131" s="70">
        <f>C8</f>
        <v>850</v>
      </c>
    </row>
    <row r="132" spans="1:3" ht="20.149999999999999" customHeight="1" x14ac:dyDescent="0.35">
      <c r="A132" s="23" t="s">
        <v>2</v>
      </c>
      <c r="B132" s="30">
        <v>803</v>
      </c>
      <c r="C132" s="6">
        <f>C14</f>
        <v>751</v>
      </c>
    </row>
    <row r="133" spans="1:3" ht="20.149999999999999" customHeight="1" x14ac:dyDescent="0.35">
      <c r="A133" s="23" t="s">
        <v>3</v>
      </c>
      <c r="B133" s="25">
        <v>16627</v>
      </c>
      <c r="C133" s="29">
        <f>C26</f>
        <v>15447</v>
      </c>
    </row>
    <row r="134" spans="1:3" ht="20.149999999999999" customHeight="1" x14ac:dyDescent="0.35">
      <c r="A134" s="23" t="s">
        <v>5</v>
      </c>
      <c r="B134" s="31">
        <v>30000</v>
      </c>
      <c r="C134" s="29">
        <f>C71</f>
        <v>26776</v>
      </c>
    </row>
    <row r="135" spans="1:3" ht="20.149999999999999" customHeight="1" x14ac:dyDescent="0.35">
      <c r="A135" s="23" t="s">
        <v>4</v>
      </c>
      <c r="B135" s="30">
        <v>60</v>
      </c>
      <c r="C135" s="8">
        <f>C68</f>
        <v>64</v>
      </c>
    </row>
    <row r="136" spans="1:3" ht="20.149999999999999" customHeight="1" x14ac:dyDescent="0.35">
      <c r="A136" s="4" t="s">
        <v>52</v>
      </c>
      <c r="B136" s="30">
        <v>990</v>
      </c>
      <c r="C136" s="7">
        <f>C74+C75</f>
        <v>955</v>
      </c>
    </row>
    <row r="137" spans="1:3" ht="20.149999999999999" customHeight="1" x14ac:dyDescent="0.35">
      <c r="A137" s="23" t="s">
        <v>6</v>
      </c>
      <c r="B137" s="30">
        <v>263</v>
      </c>
      <c r="C137" s="7">
        <f>C76</f>
        <v>276</v>
      </c>
    </row>
    <row r="138" spans="1:3" ht="20.149999999999999" customHeight="1" x14ac:dyDescent="0.35">
      <c r="A138" s="4" t="s">
        <v>65</v>
      </c>
      <c r="B138" s="32">
        <f>B94</f>
        <v>7651</v>
      </c>
      <c r="C138" s="7">
        <f>C94+D94</f>
        <v>31786</v>
      </c>
    </row>
    <row r="139" spans="1:3" ht="20.149999999999999" customHeight="1" x14ac:dyDescent="0.35">
      <c r="A139" s="4" t="s">
        <v>54</v>
      </c>
      <c r="B139" s="32" t="s">
        <v>66</v>
      </c>
      <c r="C139" s="7">
        <f>C114</f>
        <v>22880</v>
      </c>
    </row>
  </sheetData>
  <sortState xmlns:xlrd2="http://schemas.microsoft.com/office/spreadsheetml/2017/richdata2" ref="A29:C51">
    <sortCondition ref="A29:A51"/>
  </sortState>
  <mergeCells count="15">
    <mergeCell ref="A128:B128"/>
    <mergeCell ref="A1:C1"/>
    <mergeCell ref="A52:B52"/>
    <mergeCell ref="C79:D79"/>
    <mergeCell ref="A2:C2"/>
    <mergeCell ref="A114:B114"/>
    <mergeCell ref="B74:B75"/>
    <mergeCell ref="A79:A80"/>
    <mergeCell ref="B29:B51"/>
    <mergeCell ref="B79:B80"/>
    <mergeCell ref="A65:B65"/>
    <mergeCell ref="A3:C3"/>
    <mergeCell ref="B117:B127"/>
    <mergeCell ref="B55:B64"/>
    <mergeCell ref="B97:B113"/>
  </mergeCells>
  <phoneticPr fontId="12" type="noConversion"/>
  <printOptions horizontalCentered="1" verticalCentered="1"/>
  <pageMargins left="0.51181102362204722" right="0.19685039370078741" top="0.19685039370078741" bottom="0.39370078740157483" header="0.11811023622047245" footer="0.11811023622047245"/>
  <pageSetup paperSize="9" scale="63" firstPageNumber="0" fitToHeight="0" orientation="portrait" useFirstPageNumber="1" horizontalDpi="4294967294" r:id="rId1"/>
  <headerFooter>
    <oddFooter xml:space="preserve">&amp;RCRER - Produção Assistencial </oddFooter>
  </headerFooter>
  <rowBreaks count="2" manualBreakCount="2">
    <brk id="52" max="16383" man="1"/>
    <brk id="9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62FC5-4B21-42C0-9391-CC5102068BBE}">
  <dimension ref="A1:H46"/>
  <sheetViews>
    <sheetView showGridLines="0" topLeftCell="A29" zoomScaleNormal="100" workbookViewId="0">
      <selection activeCell="F4" sqref="F4"/>
    </sheetView>
  </sheetViews>
  <sheetFormatPr defaultColWidth="9" defaultRowHeight="14.5" x14ac:dyDescent="0.35"/>
  <cols>
    <col min="1" max="1" width="109.7265625" customWidth="1"/>
    <col min="2" max="2" width="18.26953125" bestFit="1" customWidth="1"/>
    <col min="3" max="3" width="17.1796875" customWidth="1"/>
    <col min="4" max="4" width="9" hidden="1" customWidth="1"/>
    <col min="5" max="995" width="8.7265625" customWidth="1"/>
  </cols>
  <sheetData>
    <row r="1" spans="1:8" ht="61.5" customHeight="1" thickBot="1" x14ac:dyDescent="0.4">
      <c r="A1" s="154"/>
      <c r="B1" s="154"/>
      <c r="C1" s="154"/>
    </row>
    <row r="2" spans="1:8" ht="20.25" customHeight="1" thickBot="1" x14ac:dyDescent="0.4">
      <c r="A2" s="155" t="s">
        <v>58</v>
      </c>
      <c r="B2" s="156"/>
      <c r="C2" s="157"/>
    </row>
    <row r="3" spans="1:8" ht="20.25" customHeight="1" thickBot="1" x14ac:dyDescent="0.4">
      <c r="A3" s="158" t="s">
        <v>105</v>
      </c>
      <c r="B3" s="159"/>
      <c r="C3" s="160"/>
    </row>
    <row r="4" spans="1:8" ht="17.25" customHeight="1" x14ac:dyDescent="0.35">
      <c r="A4" s="96"/>
      <c r="B4" s="97" t="s">
        <v>0</v>
      </c>
      <c r="C4" s="98" t="s">
        <v>67</v>
      </c>
    </row>
    <row r="5" spans="1:8" ht="18.75" customHeight="1" x14ac:dyDescent="0.35">
      <c r="A5" s="99" t="s">
        <v>106</v>
      </c>
      <c r="B5" s="161" t="s">
        <v>107</v>
      </c>
      <c r="C5" s="100">
        <f>C6/C7</f>
        <v>0.85352112676056335</v>
      </c>
      <c r="D5" s="101" t="s">
        <v>108</v>
      </c>
    </row>
    <row r="6" spans="1:8" ht="19" customHeight="1" x14ac:dyDescent="0.35">
      <c r="A6" s="102" t="s">
        <v>109</v>
      </c>
      <c r="B6" s="161"/>
      <c r="C6" s="103">
        <v>3333</v>
      </c>
      <c r="D6" s="101"/>
      <c r="H6" s="104"/>
    </row>
    <row r="7" spans="1:8" ht="19" customHeight="1" x14ac:dyDescent="0.35">
      <c r="A7" s="102" t="s">
        <v>110</v>
      </c>
      <c r="B7" s="161"/>
      <c r="C7" s="103">
        <v>3905</v>
      </c>
    </row>
    <row r="8" spans="1:8" ht="19" customHeight="1" x14ac:dyDescent="0.35">
      <c r="A8" s="105" t="s">
        <v>111</v>
      </c>
      <c r="B8" s="162" t="s">
        <v>112</v>
      </c>
      <c r="C8" s="106">
        <f>C9/C10</f>
        <v>3.9211764705882355</v>
      </c>
      <c r="D8" s="101" t="s">
        <v>113</v>
      </c>
    </row>
    <row r="9" spans="1:8" ht="19" customHeight="1" x14ac:dyDescent="0.35">
      <c r="A9" s="102" t="s">
        <v>109</v>
      </c>
      <c r="B9" s="162"/>
      <c r="C9" s="103">
        <f>C6</f>
        <v>3333</v>
      </c>
    </row>
    <row r="10" spans="1:8" ht="19" customHeight="1" x14ac:dyDescent="0.35">
      <c r="A10" s="102" t="s">
        <v>114</v>
      </c>
      <c r="B10" s="162"/>
      <c r="C10" s="107">
        <v>850</v>
      </c>
    </row>
    <row r="11" spans="1:8" ht="19" customHeight="1" x14ac:dyDescent="0.35">
      <c r="A11" s="108" t="s">
        <v>115</v>
      </c>
      <c r="B11" s="153" t="s">
        <v>116</v>
      </c>
      <c r="C11" s="109">
        <f>C12*24</f>
        <v>16.148471001757475</v>
      </c>
      <c r="D11" s="101" t="s">
        <v>117</v>
      </c>
      <c r="E11" s="28"/>
    </row>
    <row r="12" spans="1:8" ht="19" customHeight="1" x14ac:dyDescent="0.35">
      <c r="A12" s="102" t="s">
        <v>118</v>
      </c>
      <c r="B12" s="153"/>
      <c r="C12" s="110">
        <f>((100-C13)*(C14))/C13</f>
        <v>0.67285295840656145</v>
      </c>
      <c r="D12" s="28"/>
      <c r="E12" s="28"/>
    </row>
    <row r="13" spans="1:8" ht="19" customHeight="1" x14ac:dyDescent="0.35">
      <c r="A13" s="102" t="s">
        <v>119</v>
      </c>
      <c r="B13" s="153"/>
      <c r="C13" s="110">
        <v>85.35</v>
      </c>
      <c r="E13" s="28"/>
      <c r="F13" s="28"/>
    </row>
    <row r="14" spans="1:8" ht="19" customHeight="1" x14ac:dyDescent="0.35">
      <c r="A14" s="102" t="s">
        <v>120</v>
      </c>
      <c r="B14" s="153"/>
      <c r="C14" s="110">
        <v>3.92</v>
      </c>
    </row>
    <row r="15" spans="1:8" ht="19" customHeight="1" x14ac:dyDescent="0.35">
      <c r="A15" s="105" t="s">
        <v>121</v>
      </c>
      <c r="B15" s="162" t="s">
        <v>122</v>
      </c>
      <c r="C15" s="100">
        <f>C16/C17</f>
        <v>3.1990521327014215E-2</v>
      </c>
    </row>
    <row r="16" spans="1:8" ht="19" customHeight="1" x14ac:dyDescent="0.35">
      <c r="A16" s="111" t="s">
        <v>123</v>
      </c>
      <c r="B16" s="162"/>
      <c r="C16" s="107">
        <v>27</v>
      </c>
    </row>
    <row r="17" spans="1:4" ht="19" customHeight="1" x14ac:dyDescent="0.35">
      <c r="A17" s="112" t="s">
        <v>124</v>
      </c>
      <c r="B17" s="162"/>
      <c r="C17" s="107">
        <v>844</v>
      </c>
    </row>
    <row r="18" spans="1:4" ht="19" customHeight="1" x14ac:dyDescent="0.35">
      <c r="A18" s="113" t="s">
        <v>125</v>
      </c>
      <c r="B18" s="162" t="s">
        <v>126</v>
      </c>
      <c r="C18" s="100">
        <f>C19/C20</f>
        <v>0</v>
      </c>
    </row>
    <row r="19" spans="1:4" ht="19" customHeight="1" x14ac:dyDescent="0.35">
      <c r="A19" s="111" t="s">
        <v>127</v>
      </c>
      <c r="B19" s="162"/>
      <c r="C19" s="107">
        <v>0</v>
      </c>
    </row>
    <row r="20" spans="1:4" ht="19" customHeight="1" x14ac:dyDescent="0.35">
      <c r="A20" s="114" t="s">
        <v>128</v>
      </c>
      <c r="B20" s="163"/>
      <c r="C20" s="115">
        <v>137</v>
      </c>
    </row>
    <row r="21" spans="1:4" ht="19" customHeight="1" x14ac:dyDescent="0.35">
      <c r="A21" s="105" t="s">
        <v>129</v>
      </c>
      <c r="B21" s="164" t="s">
        <v>130</v>
      </c>
      <c r="C21" s="100">
        <f>C22/C23</f>
        <v>1.9920318725099601E-3</v>
      </c>
    </row>
    <row r="22" spans="1:4" ht="19" customHeight="1" x14ac:dyDescent="0.35">
      <c r="A22" s="111" t="s">
        <v>131</v>
      </c>
      <c r="B22" s="164"/>
      <c r="C22" s="107">
        <v>2</v>
      </c>
    </row>
    <row r="23" spans="1:4" ht="19" customHeight="1" x14ac:dyDescent="0.35">
      <c r="A23" s="112" t="s">
        <v>132</v>
      </c>
      <c r="B23" s="164"/>
      <c r="C23" s="115">
        <v>1004</v>
      </c>
      <c r="D23" s="1"/>
    </row>
    <row r="24" spans="1:4" ht="30" customHeight="1" x14ac:dyDescent="0.35">
      <c r="A24" s="165" t="s">
        <v>133</v>
      </c>
      <c r="B24" s="166"/>
      <c r="C24" s="167"/>
      <c r="D24" s="1"/>
    </row>
    <row r="25" spans="1:4" ht="19" customHeight="1" x14ac:dyDescent="0.35">
      <c r="A25" s="116" t="s">
        <v>134</v>
      </c>
      <c r="B25" s="168" t="s">
        <v>135</v>
      </c>
      <c r="C25" s="117">
        <f>C26/C27</f>
        <v>3.3492822966507178E-2</v>
      </c>
    </row>
    <row r="26" spans="1:4" ht="19" customHeight="1" x14ac:dyDescent="0.35">
      <c r="A26" s="111" t="s">
        <v>136</v>
      </c>
      <c r="B26" s="164"/>
      <c r="C26" s="118">
        <v>28</v>
      </c>
    </row>
    <row r="27" spans="1:4" ht="19" customHeight="1" x14ac:dyDescent="0.35">
      <c r="A27" s="119" t="s">
        <v>137</v>
      </c>
      <c r="B27" s="164"/>
      <c r="C27" s="118">
        <v>836</v>
      </c>
    </row>
    <row r="28" spans="1:4" s="121" customFormat="1" ht="31" x14ac:dyDescent="0.35">
      <c r="A28" s="120" t="s">
        <v>138</v>
      </c>
      <c r="B28" s="169" t="s">
        <v>139</v>
      </c>
      <c r="C28" s="117">
        <f>C29/C30</f>
        <v>0.10375782881002088</v>
      </c>
    </row>
    <row r="29" spans="1:4" s="121" customFormat="1" ht="19" customHeight="1" x14ac:dyDescent="0.35">
      <c r="A29" s="122" t="s">
        <v>140</v>
      </c>
      <c r="B29" s="169"/>
      <c r="C29" s="107">
        <v>497</v>
      </c>
    </row>
    <row r="30" spans="1:4" s="121" customFormat="1" ht="19" customHeight="1" x14ac:dyDescent="0.35">
      <c r="A30" s="122" t="s">
        <v>141</v>
      </c>
      <c r="B30" s="169"/>
      <c r="C30" s="107">
        <f>2782+2008</f>
        <v>4790</v>
      </c>
    </row>
    <row r="31" spans="1:4" ht="31" x14ac:dyDescent="0.35">
      <c r="A31" s="123" t="s">
        <v>142</v>
      </c>
      <c r="B31" s="153" t="s">
        <v>143</v>
      </c>
      <c r="C31" s="170" t="s">
        <v>144</v>
      </c>
    </row>
    <row r="32" spans="1:4" ht="19" customHeight="1" x14ac:dyDescent="0.35">
      <c r="A32" s="124" t="s">
        <v>140</v>
      </c>
      <c r="B32" s="153"/>
      <c r="C32" s="171"/>
    </row>
    <row r="33" spans="1:3" ht="19" customHeight="1" x14ac:dyDescent="0.35">
      <c r="A33" s="124" t="s">
        <v>141</v>
      </c>
      <c r="B33" s="153"/>
      <c r="C33" s="172"/>
    </row>
    <row r="34" spans="1:3" ht="19" customHeight="1" x14ac:dyDescent="0.35">
      <c r="A34" s="123" t="s">
        <v>145</v>
      </c>
      <c r="B34" s="173">
        <v>1</v>
      </c>
      <c r="C34" s="106">
        <f>C35/C36</f>
        <v>1.307862543800332</v>
      </c>
    </row>
    <row r="35" spans="1:3" ht="19" customHeight="1" x14ac:dyDescent="0.35">
      <c r="A35" s="111" t="s">
        <v>146</v>
      </c>
      <c r="B35" s="173"/>
      <c r="C35" s="103">
        <v>21275</v>
      </c>
    </row>
    <row r="36" spans="1:3" ht="19" customHeight="1" x14ac:dyDescent="0.35">
      <c r="A36" s="124" t="s">
        <v>147</v>
      </c>
      <c r="B36" s="173"/>
      <c r="C36" s="103">
        <v>16267</v>
      </c>
    </row>
    <row r="37" spans="1:3" ht="19" customHeight="1" x14ac:dyDescent="0.35">
      <c r="A37" s="123" t="s">
        <v>148</v>
      </c>
      <c r="B37" s="161" t="s">
        <v>149</v>
      </c>
      <c r="C37" s="125">
        <f>C38/C39</f>
        <v>0.76870163370593292</v>
      </c>
    </row>
    <row r="38" spans="1:3" ht="19" customHeight="1" x14ac:dyDescent="0.35">
      <c r="A38" s="124" t="s">
        <v>150</v>
      </c>
      <c r="B38" s="161"/>
      <c r="C38" s="126">
        <v>4470</v>
      </c>
    </row>
    <row r="39" spans="1:3" ht="19" customHeight="1" x14ac:dyDescent="0.35">
      <c r="A39" s="124" t="s">
        <v>151</v>
      </c>
      <c r="B39" s="161"/>
      <c r="C39" s="126">
        <v>5815</v>
      </c>
    </row>
    <row r="40" spans="1:3" ht="31" x14ac:dyDescent="0.35">
      <c r="A40" s="123" t="s">
        <v>152</v>
      </c>
      <c r="B40" s="153" t="s">
        <v>153</v>
      </c>
      <c r="C40" s="100">
        <f>C41/C42</f>
        <v>1</v>
      </c>
    </row>
    <row r="41" spans="1:3" ht="19" customHeight="1" x14ac:dyDescent="0.35">
      <c r="A41" s="124" t="s">
        <v>154</v>
      </c>
      <c r="B41" s="153"/>
      <c r="C41" s="126">
        <v>10</v>
      </c>
    </row>
    <row r="42" spans="1:3" ht="19" customHeight="1" x14ac:dyDescent="0.35">
      <c r="A42" s="124" t="s">
        <v>155</v>
      </c>
      <c r="B42" s="153"/>
      <c r="C42" s="126">
        <v>10</v>
      </c>
    </row>
    <row r="43" spans="1:3" ht="31" x14ac:dyDescent="0.35">
      <c r="A43" s="123" t="s">
        <v>156</v>
      </c>
      <c r="B43" s="153" t="s">
        <v>153</v>
      </c>
      <c r="C43" s="100">
        <f>C44/C45</f>
        <v>1</v>
      </c>
    </row>
    <row r="44" spans="1:3" ht="19" customHeight="1" x14ac:dyDescent="0.35">
      <c r="A44" s="124" t="s">
        <v>157</v>
      </c>
      <c r="B44" s="153"/>
      <c r="C44" s="126">
        <v>10</v>
      </c>
    </row>
    <row r="45" spans="1:3" ht="19" customHeight="1" x14ac:dyDescent="0.35">
      <c r="A45" s="124" t="s">
        <v>158</v>
      </c>
      <c r="B45" s="153"/>
      <c r="C45" s="126">
        <v>10</v>
      </c>
    </row>
    <row r="46" spans="1:3" ht="43.5" customHeight="1" x14ac:dyDescent="0.35"/>
  </sheetData>
  <mergeCells count="18">
    <mergeCell ref="B43:B45"/>
    <mergeCell ref="B15:B17"/>
    <mergeCell ref="B18:B20"/>
    <mergeCell ref="B21:B23"/>
    <mergeCell ref="A24:C24"/>
    <mergeCell ref="B25:B27"/>
    <mergeCell ref="B28:B30"/>
    <mergeCell ref="B31:B33"/>
    <mergeCell ref="C31:C33"/>
    <mergeCell ref="B34:B36"/>
    <mergeCell ref="B37:B39"/>
    <mergeCell ref="B40:B42"/>
    <mergeCell ref="B11:B14"/>
    <mergeCell ref="A1:C1"/>
    <mergeCell ref="A2:C2"/>
    <mergeCell ref="A3:C3"/>
    <mergeCell ref="B5:B7"/>
    <mergeCell ref="B8:B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Indicadores Produção</vt:lpstr>
      <vt:lpstr>Indicadores Desemepenho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20</cp:revision>
  <cp:lastPrinted>2024-03-07T12:06:24Z</cp:lastPrinted>
  <dcterms:created xsi:type="dcterms:W3CDTF">2018-04-23T17:40:00Z</dcterms:created>
  <dcterms:modified xsi:type="dcterms:W3CDTF">2024-03-18T18:50:10Z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A5348F2BC0B44EB0AA789FFA5E428C30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