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Y:\SUCON\Processos\2024\00 - Apresentação e Relatório Gerencial - Conselho de Administração\03 - Relatório Gerencial Anual\"/>
    </mc:Choice>
  </mc:AlternateContent>
  <xr:revisionPtr revIDLastSave="0" documentId="13_ncr:1_{7047F772-6C80-41C4-B54C-22D8CEDEFD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solidado 2023" sheetId="1" r:id="rId1"/>
  </sheets>
  <definedNames>
    <definedName name="_xlnm.Print_Area" localSheetId="0">'Consolidado 2023'!$A$1:$T$127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6" i="1" l="1"/>
  <c r="S76" i="1"/>
  <c r="R76" i="1"/>
  <c r="Q76" i="1"/>
  <c r="P76" i="1"/>
  <c r="O76" i="1"/>
  <c r="M76" i="1"/>
  <c r="N76" i="1"/>
  <c r="L75" i="1"/>
  <c r="L74" i="1"/>
  <c r="L73" i="1"/>
  <c r="L72" i="1"/>
  <c r="L71" i="1"/>
  <c r="L70" i="1"/>
  <c r="L69" i="1"/>
  <c r="K64" i="1"/>
  <c r="R64" i="1"/>
  <c r="Q64" i="1"/>
  <c r="P64" i="1"/>
  <c r="O64" i="1"/>
  <c r="M64" i="1"/>
  <c r="L63" i="1"/>
  <c r="L62" i="1"/>
  <c r="L61" i="1"/>
  <c r="L60" i="1"/>
  <c r="L59" i="1"/>
  <c r="L58" i="1"/>
  <c r="L57" i="1"/>
  <c r="N64" i="1"/>
  <c r="J74" i="1"/>
  <c r="J73" i="1"/>
  <c r="J72" i="1"/>
  <c r="J71" i="1"/>
  <c r="J70" i="1"/>
  <c r="J69" i="1"/>
  <c r="J62" i="1"/>
  <c r="J61" i="1"/>
  <c r="J60" i="1"/>
  <c r="J59" i="1"/>
  <c r="J58" i="1"/>
  <c r="J57" i="1"/>
  <c r="G64" i="1"/>
  <c r="F64" i="1"/>
  <c r="E64" i="1"/>
  <c r="D64" i="1"/>
  <c r="C64" i="1"/>
  <c r="I76" i="1"/>
  <c r="H76" i="1"/>
  <c r="G76" i="1"/>
  <c r="F76" i="1"/>
  <c r="E76" i="1"/>
  <c r="D76" i="1"/>
  <c r="C76" i="1"/>
  <c r="L52" i="1"/>
  <c r="J52" i="1"/>
  <c r="L47" i="1"/>
  <c r="J47" i="1"/>
  <c r="S42" i="1"/>
  <c r="R42" i="1"/>
  <c r="Q42" i="1"/>
  <c r="P42" i="1"/>
  <c r="O42" i="1"/>
  <c r="M42" i="1"/>
  <c r="L41" i="1"/>
  <c r="L40" i="1"/>
  <c r="N42" i="1"/>
  <c r="K42" i="1"/>
  <c r="J41" i="1"/>
  <c r="J40" i="1"/>
  <c r="J35" i="1"/>
  <c r="L35" i="1"/>
  <c r="S30" i="1"/>
  <c r="R30" i="1"/>
  <c r="Q30" i="1"/>
  <c r="P30" i="1"/>
  <c r="O30" i="1"/>
  <c r="M30" i="1"/>
  <c r="L28" i="1"/>
  <c r="L26" i="1"/>
  <c r="L25" i="1"/>
  <c r="L24" i="1"/>
  <c r="K30" i="1"/>
  <c r="N30" i="1"/>
  <c r="J28" i="1"/>
  <c r="J26" i="1"/>
  <c r="J25" i="1"/>
  <c r="J24" i="1"/>
  <c r="K19" i="1"/>
  <c r="S19" i="1"/>
  <c r="R19" i="1"/>
  <c r="Q19" i="1"/>
  <c r="P19" i="1"/>
  <c r="O19" i="1"/>
  <c r="N19" i="1"/>
  <c r="M19" i="1"/>
  <c r="L18" i="1"/>
  <c r="L17" i="1"/>
  <c r="L16" i="1"/>
  <c r="L15" i="1"/>
  <c r="L14" i="1"/>
  <c r="L13" i="1"/>
  <c r="L12" i="1"/>
  <c r="L11" i="1"/>
  <c r="J18" i="1"/>
  <c r="J17" i="1"/>
  <c r="J16" i="1"/>
  <c r="J15" i="1"/>
  <c r="J14" i="1"/>
  <c r="J13" i="1"/>
  <c r="J12" i="1"/>
  <c r="J11" i="1"/>
  <c r="J64" i="1" l="1"/>
  <c r="L76" i="1"/>
  <c r="L64" i="1"/>
  <c r="J76" i="1"/>
  <c r="J42" i="1"/>
  <c r="L42" i="1"/>
  <c r="L30" i="1"/>
  <c r="L19" i="1"/>
  <c r="E30" i="1" l="1"/>
  <c r="D30" i="1"/>
  <c r="H30" i="1"/>
  <c r="I30" i="1"/>
  <c r="G30" i="1"/>
  <c r="F30" i="1"/>
  <c r="C30" i="1"/>
  <c r="I64" i="1" l="1"/>
  <c r="H64" i="1"/>
  <c r="I42" i="1"/>
  <c r="H42" i="1"/>
  <c r="G42" i="1"/>
  <c r="F42" i="1"/>
  <c r="E42" i="1"/>
  <c r="D42" i="1"/>
  <c r="C42" i="1"/>
  <c r="I19" i="1"/>
  <c r="H19" i="1"/>
  <c r="G19" i="1"/>
  <c r="F19" i="1"/>
  <c r="E19" i="1"/>
  <c r="D19" i="1"/>
  <c r="C19" i="1"/>
  <c r="J19" i="1" s="1"/>
</calcChain>
</file>

<file path=xl/sharedStrings.xml><?xml version="1.0" encoding="utf-8"?>
<sst xmlns="http://schemas.openxmlformats.org/spreadsheetml/2006/main" count="405" uniqueCount="120">
  <si>
    <t>RELATÓRIO GERENCIAL DE PRODUÇÃO - CONSOLIDADO</t>
  </si>
  <si>
    <t>Hospital Estadual de Urgências Governador Otávio Lage de Siqueira - HUGOL</t>
  </si>
  <si>
    <t>1. INTERNAÇÕES HOSPITALARES</t>
  </si>
  <si>
    <t xml:space="preserve">Indicador </t>
  </si>
  <si>
    <t>Jan</t>
  </si>
  <si>
    <t>Fev</t>
  </si>
  <si>
    <t>Mar</t>
  </si>
  <si>
    <t>Abr</t>
  </si>
  <si>
    <t>Mai</t>
  </si>
  <si>
    <t>Jun</t>
  </si>
  <si>
    <t>Ago</t>
  </si>
  <si>
    <t>Set</t>
  </si>
  <si>
    <t>Out</t>
  </si>
  <si>
    <t>Nov</t>
  </si>
  <si>
    <t>Dez</t>
  </si>
  <si>
    <t>TOTAL DO INDICADOR</t>
  </si>
  <si>
    <t>2. CIRURGIAS PROGRAMADAS</t>
  </si>
  <si>
    <t>3. HEMODINÂMICA</t>
  </si>
  <si>
    <t>Procedimentos de Hemodinâmica</t>
  </si>
  <si>
    <t>4. ATENDIMENTOS AMBULATORIAIS</t>
  </si>
  <si>
    <t>Consulta Médica na Atenção Especializada</t>
  </si>
  <si>
    <t>Consulta não médica na atenção especializada</t>
  </si>
  <si>
    <t>5. HOSPITAL DIA</t>
  </si>
  <si>
    <t>Procedimentos programados</t>
  </si>
  <si>
    <t>6. SERVIÇO DE ATENÇÃO DOMICILIAR - SAD</t>
  </si>
  <si>
    <t>Atendimentos do Serviço de Atenção Domiciliar - Paciente</t>
  </si>
  <si>
    <t>7. SADT EXTERNO</t>
  </si>
  <si>
    <t>Colangiopancreatografia retrógrada endoscópica (CPRE)</t>
  </si>
  <si>
    <t>Ecocardiograma Transtorácico</t>
  </si>
  <si>
    <t>Ressonância Magnética</t>
  </si>
  <si>
    <t>Tomografia Computadorizada</t>
  </si>
  <si>
    <t>Teste Ergométrico</t>
  </si>
  <si>
    <t>Holter</t>
  </si>
  <si>
    <t>Bolsas de Sangue Total Coletadas</t>
  </si>
  <si>
    <t>Inaptidão Clínica</t>
  </si>
  <si>
    <t>Coletas de Plaquetas por Aferese</t>
  </si>
  <si>
    <t>Quantitativo de Hemocomponentes Produzidos</t>
  </si>
  <si>
    <t>Perda de Concentrado de Hemácias por Validade</t>
  </si>
  <si>
    <t>Boletim de Produção Ambulatorial (BPA) apresentado</t>
  </si>
  <si>
    <t>Realizado</t>
  </si>
  <si>
    <t>Diretor(a) da Unidade</t>
  </si>
  <si>
    <t>Meta mensal (10° Termo Aditivo)</t>
  </si>
  <si>
    <t>Clinica Cirúrgica - Ortopedia / Traumatologia</t>
  </si>
  <si>
    <t>Clinica Cirúrgica - Cirurgia Geral</t>
  </si>
  <si>
    <t>Clinica Cirúrgica - Especialidades</t>
  </si>
  <si>
    <t>Clinica Cirúrgica - Cardiologia</t>
  </si>
  <si>
    <t>Clínica Médica</t>
  </si>
  <si>
    <t>Clínica Médica - Cardiologia</t>
  </si>
  <si>
    <t>Clínica Pediátrica</t>
  </si>
  <si>
    <t>Enfermaria Queimados</t>
  </si>
  <si>
    <t>≤ 18%</t>
  </si>
  <si>
    <t>≤ 5%</t>
  </si>
  <si>
    <t>≥ 8%</t>
  </si>
  <si>
    <t>Taxa de Ocupação Hospitalar</t>
  </si>
  <si>
    <t xml:space="preserve">Tempo Médio de Permanência </t>
  </si>
  <si>
    <t>Índice de Intervalo de Substituição (horas)</t>
  </si>
  <si>
    <t>Taxa de Readmissão Hospitalar (29 dias)</t>
  </si>
  <si>
    <t>Taxa de Readmissão em UTI (48 horas)</t>
  </si>
  <si>
    <t>Percrentual de Suspensão de Cirurgias Programadas por Condições Operacionais (causas relacionadas à unidade)</t>
  </si>
  <si>
    <t>Percrentual de Suspensão de Cirurgias Programadas por Condições Operacionais (causas relacionadas ao paciente)</t>
  </si>
  <si>
    <t>Razão de quantitativo de consultas ofertadas</t>
  </si>
  <si>
    <t>Percentual de Exames de Imagem com resultado disponibilizado em até 10 dias</t>
  </si>
  <si>
    <t>Percentual de manifestações queixosas recebidas no sistema de ouvidoria do SUS</t>
  </si>
  <si>
    <t>Índice de Infecção em Sítio Cirúrgico em Cirurgia Cardíaca</t>
  </si>
  <si>
    <t>Percentual de Ocorrência de Glosas no SIH - DATASUS</t>
  </si>
  <si>
    <t>Concentrado de Hemácias (mensal)</t>
  </si>
  <si>
    <t>Concentrado de Hemácias Desleucocitadas (mensal)</t>
  </si>
  <si>
    <t>Concentrado de Plaquetas randômicas (mensal)</t>
  </si>
  <si>
    <t>Concentrado de Plaquetas por aférese (mensal)</t>
  </si>
  <si>
    <t>Plasma Fresco Congelado (semestral)</t>
  </si>
  <si>
    <t>Crioprecipitado (semestral)</t>
  </si>
  <si>
    <t>≥ 85%</t>
  </si>
  <si>
    <t>≤ 7</t>
  </si>
  <si>
    <t>≤ 30</t>
  </si>
  <si>
    <t>≤ 20%</t>
  </si>
  <si>
    <t>&lt; 5%</t>
  </si>
  <si>
    <t>≤ 1%</t>
  </si>
  <si>
    <t>≥ 95%</t>
  </si>
  <si>
    <t>≥ 70%</t>
  </si>
  <si>
    <t>≤ 7%</t>
  </si>
  <si>
    <t>≥ 90%</t>
  </si>
  <si>
    <t>Estoque Excedente (Estratégico) de Concentrado de Hemácias</t>
  </si>
  <si>
    <t>N/A</t>
  </si>
  <si>
    <t>Meta mensal (11° Termo Aditivo)</t>
  </si>
  <si>
    <t>Jul 1 a 14/07/2023</t>
  </si>
  <si>
    <t>Jul 15 a 31/07/2023</t>
  </si>
  <si>
    <t>• Trata-se de Relatório gerencial de produção consolidado, referente ao período de janeiro/2023 a dezembro/2023, retificado, que será aprovado pelo Conselho de Administração da AGIR, conforme reunião prevista para o dia 09/09/2024.</t>
  </si>
  <si>
    <t>10° e 11°  Termos Aditivos ao Contrato de Gestão n° 003/2014 SES</t>
  </si>
  <si>
    <t>Cirurgia Eletiva hospitalar de alto giro</t>
  </si>
  <si>
    <t>Cirurgia Eletiva hospitalar de média e alta complexidade cardíacas adulto (incluindo marcapasso)</t>
  </si>
  <si>
    <t>Cirurgia Eletiva hospitalar de média e alta complexidade cardíacas pediátricas/congênitas</t>
  </si>
  <si>
    <t>Cirurgia Eletiva hospitalar de média e alta complexidade cardíacas neonatais/congênitas</t>
  </si>
  <si>
    <t>Cirurgia Eletiva hospitalar de média e alta complexidade em neurocirurgia pediátricas</t>
  </si>
  <si>
    <t>Cirurgia Eletiva hospitalar de média e alta complexidade em neurocirurgia neonatais</t>
  </si>
  <si>
    <t>Ofertado</t>
  </si>
  <si>
    <t>MAPA</t>
  </si>
  <si>
    <t xml:space="preserve">Realizado </t>
  </si>
  <si>
    <t>Meta mensal                        (10° Termo Aditivo)</t>
  </si>
  <si>
    <t xml:space="preserve">Jul </t>
  </si>
  <si>
    <t>Meta mensal                          (11° Termo Aditivo)</t>
  </si>
  <si>
    <t>≤ 8%</t>
  </si>
  <si>
    <t>Percentual de Cirurgias eletivas realizadas com TMAT expirado para o primeiro ano</t>
  </si>
  <si>
    <t>≤ 50%</t>
  </si>
  <si>
    <t>Percentual de casos de Doenças/Agravos/Eventos de Notificação Compulsória Imediata (DAEI) Investigadas Oportunamente - até 7 dias</t>
  </si>
  <si>
    <t>Percentual de casos de Doenças/Agravos/Eventos de Notificação Compulsória Imediata (DAEI) Digitadas Oportunamente - até 48 horas da data de notificação</t>
  </si>
  <si>
    <t>≥ 80%</t>
  </si>
  <si>
    <t>≥80%</t>
  </si>
  <si>
    <t>Percentual deperda de medicamentos por prazo de validade expirado</t>
  </si>
  <si>
    <t>≤ 2%</t>
  </si>
  <si>
    <t>≥ 90% (Sem Pediatria)</t>
  </si>
  <si>
    <t>Guilhermo Socrates Pinheiro de Lemos</t>
  </si>
  <si>
    <t>Meta mensal        (10° Termo Aditivo)</t>
  </si>
  <si>
    <t>Meta mensal                  (11° Termo Aditivo)</t>
  </si>
  <si>
    <t>JANEIRO A DEZEMBRO DE 2023</t>
  </si>
  <si>
    <t>Percentual da investigação da gravidade de reações adversas a medicamentos (Farmacovigilância)</t>
  </si>
  <si>
    <t>Não Apurado</t>
  </si>
  <si>
    <t>8. SADT EXTERNO</t>
  </si>
  <si>
    <t>9. SERVIÇO DE HEMOTERAPIA</t>
  </si>
  <si>
    <t>10. INDICADORES DE DESEMPENHO</t>
  </si>
  <si>
    <t>Goiânia, 27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</si>
</sst>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;[Red]#,##0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B05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2"/>
      <color indexed="64"/>
      <name val="Arial"/>
      <family val="2"/>
    </font>
    <font>
      <sz val="11"/>
      <color indexed="64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theme="8" tint="-0.49998474074526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8E1F2"/>
      </patternFill>
    </fill>
    <fill>
      <patternFill patternType="solid">
        <fgColor theme="0"/>
        <bgColor rgb="FFF2F2F2"/>
      </patternFill>
    </fill>
    <fill>
      <patternFill patternType="solid">
        <fgColor indexed="65"/>
        <bgColor rgb="FFEEEEEE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9" fontId="2" fillId="0" borderId="0" applyBorder="0" applyProtection="0"/>
    <xf numFmtId="9" fontId="2" fillId="0" borderId="0" applyBorder="0" applyProtection="0"/>
    <xf numFmtId="9" fontId="15" fillId="0" borderId="0" applyFont="0" applyFill="0" applyBorder="0" applyAlignment="0" applyProtection="0"/>
    <xf numFmtId="9" fontId="16" fillId="0" borderId="0" applyBorder="0" applyProtection="0"/>
    <xf numFmtId="9" fontId="17" fillId="0" borderId="0" applyBorder="0" applyProtection="0"/>
    <xf numFmtId="0" fontId="17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164" fontId="13" fillId="4" borderId="1" xfId="6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10" fontId="13" fillId="4" borderId="1" xfId="5" applyNumberFormat="1" applyFont="1" applyFill="1" applyBorder="1" applyAlignment="1">
      <alignment horizontal="center" vertical="center" wrapText="1"/>
    </xf>
    <xf numFmtId="10" fontId="13" fillId="4" borderId="1" xfId="6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8" fillId="5" borderId="9" xfId="0" applyFont="1" applyFill="1" applyBorder="1" applyAlignment="1">
      <alignment horizontal="center" vertical="center" wrapText="1"/>
    </xf>
    <xf numFmtId="3" fontId="20" fillId="4" borderId="1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4" borderId="1" xfId="7" applyNumberFormat="1" applyFont="1" applyFill="1" applyBorder="1" applyAlignment="1">
      <alignment horizontal="center" vertical="center"/>
    </xf>
    <xf numFmtId="3" fontId="11" fillId="4" borderId="1" xfId="7" applyNumberFormat="1" applyFont="1" applyFill="1" applyBorder="1" applyAlignment="1">
      <alignment horizontal="center" vertical="center"/>
    </xf>
    <xf numFmtId="1" fontId="11" fillId="4" borderId="1" xfId="7" applyNumberFormat="1" applyFont="1" applyFill="1" applyBorder="1" applyAlignment="1">
      <alignment horizontal="center" vertical="center"/>
    </xf>
    <xf numFmtId="164" fontId="8" fillId="4" borderId="1" xfId="6" applyNumberFormat="1" applyFont="1" applyFill="1" applyBorder="1" applyAlignment="1">
      <alignment horizontal="center" vertical="center" wrapText="1"/>
    </xf>
    <xf numFmtId="164" fontId="13" fillId="6" borderId="1" xfId="6" applyNumberFormat="1" applyFont="1" applyFill="1" applyBorder="1" applyAlignment="1">
      <alignment horizontal="center" vertical="center" wrapText="1"/>
    </xf>
    <xf numFmtId="164" fontId="8" fillId="6" borderId="1" xfId="6" applyNumberFormat="1" applyFont="1" applyFill="1" applyBorder="1" applyAlignment="1">
      <alignment horizontal="center" vertical="center" wrapText="1"/>
    </xf>
    <xf numFmtId="3" fontId="11" fillId="6" borderId="1" xfId="6" applyNumberFormat="1" applyFont="1" applyFill="1" applyBorder="1" applyAlignment="1">
      <alignment horizontal="center" vertical="center"/>
    </xf>
    <xf numFmtId="3" fontId="10" fillId="6" borderId="1" xfId="6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center" vertical="center"/>
    </xf>
    <xf numFmtId="164" fontId="22" fillId="4" borderId="1" xfId="9" applyNumberFormat="1" applyFont="1" applyFill="1" applyBorder="1" applyAlignment="1">
      <alignment horizontal="center" vertical="center" wrapText="1"/>
    </xf>
    <xf numFmtId="1" fontId="11" fillId="4" borderId="1" xfId="9" applyNumberFormat="1" applyFont="1" applyFill="1" applyBorder="1" applyAlignment="1">
      <alignment horizontal="center" vertical="center" wrapText="1"/>
    </xf>
    <xf numFmtId="1" fontId="11" fillId="4" borderId="1" xfId="11" applyNumberFormat="1" applyFont="1" applyFill="1" applyBorder="1" applyAlignment="1">
      <alignment horizontal="center" vertical="center" wrapText="1"/>
    </xf>
    <xf numFmtId="3" fontId="11" fillId="4" borderId="1" xfId="9" applyNumberFormat="1" applyFont="1" applyFill="1" applyBorder="1" applyAlignment="1">
      <alignment horizontal="center" vertical="center" wrapText="1"/>
    </xf>
    <xf numFmtId="164" fontId="11" fillId="4" borderId="1" xfId="6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0" fontId="13" fillId="4" borderId="13" xfId="5" applyNumberFormat="1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164" fontId="13" fillId="4" borderId="13" xfId="6" applyNumberFormat="1" applyFont="1" applyFill="1" applyBorder="1" applyAlignment="1">
      <alignment horizontal="center" vertical="center" wrapText="1"/>
    </xf>
    <xf numFmtId="0" fontId="13" fillId="4" borderId="13" xfId="5" applyNumberFormat="1" applyFont="1" applyFill="1" applyBorder="1" applyAlignment="1">
      <alignment horizontal="center" vertical="center" wrapText="1"/>
    </xf>
    <xf numFmtId="0" fontId="13" fillId="4" borderId="1" xfId="5" applyNumberFormat="1" applyFont="1" applyFill="1" applyBorder="1" applyAlignment="1">
      <alignment horizontal="center" vertical="center" wrapText="1"/>
    </xf>
    <xf numFmtId="10" fontId="8" fillId="4" borderId="13" xfId="5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0" fontId="13" fillId="4" borderId="10" xfId="5" applyNumberFormat="1" applyFont="1" applyFill="1" applyBorder="1" applyAlignment="1">
      <alignment horizontal="center" vertical="center" wrapText="1"/>
    </xf>
    <xf numFmtId="10" fontId="13" fillId="4" borderId="18" xfId="5" applyNumberFormat="1" applyFont="1" applyFill="1" applyBorder="1" applyAlignment="1">
      <alignment horizontal="center" vertical="center" wrapText="1"/>
    </xf>
    <xf numFmtId="10" fontId="13" fillId="4" borderId="13" xfId="5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4" borderId="1" xfId="6" applyNumberFormat="1" applyFont="1" applyFill="1" applyBorder="1" applyAlignment="1">
      <alignment horizontal="center" vertical="center" wrapText="1"/>
    </xf>
    <xf numFmtId="10" fontId="8" fillId="4" borderId="1" xfId="5" applyNumberFormat="1" applyFont="1" applyFill="1" applyBorder="1" applyAlignment="1">
      <alignment horizontal="center" vertical="center" wrapText="1"/>
    </xf>
    <xf numFmtId="0" fontId="8" fillId="4" borderId="1" xfId="5" applyNumberFormat="1" applyFont="1" applyFill="1" applyBorder="1" applyAlignment="1">
      <alignment horizontal="center" vertical="center" wrapText="1"/>
    </xf>
    <xf numFmtId="9" fontId="8" fillId="4" borderId="1" xfId="6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8" fillId="4" borderId="1" xfId="9" applyFont="1" applyFill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10" fontId="10" fillId="0" borderId="1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0" fontId="8" fillId="4" borderId="10" xfId="5" applyNumberFormat="1" applyFont="1" applyFill="1" applyBorder="1" applyAlignment="1">
      <alignment horizontal="center" vertical="center" wrapText="1"/>
    </xf>
    <xf numFmtId="10" fontId="8" fillId="4" borderId="13" xfId="5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</cellXfs>
  <cellStyles count="13">
    <cellStyle name="Moeda 2" xfId="12" xr:uid="{776B707E-D10B-4DD6-A747-13BBE0F2CD8B}"/>
    <cellStyle name="Normal" xfId="0" builtinId="0"/>
    <cellStyle name="Normal 2" xfId="1" xr:uid="{00000000-0005-0000-0000-000001000000}"/>
    <cellStyle name="Normal 3" xfId="2" xr:uid="{00000000-0005-0000-0000-000002000000}"/>
    <cellStyle name="Normal 4" xfId="10" xr:uid="{D6589FDF-B268-4BB5-9149-9CAA2370232E}"/>
    <cellStyle name="Normal 5" xfId="8" xr:uid="{A851F315-EAA7-4BB1-8564-8C3593F94F5B}"/>
    <cellStyle name="Normal_BPA OUTUBRO 2" xfId="9" xr:uid="{DF99EE5F-1C2B-4BB8-B5A7-AD8F8C482B68}"/>
    <cellStyle name="Porcentagem" xfId="5" builtinId="5"/>
    <cellStyle name="Porcentagem 2" xfId="3" xr:uid="{00000000-0005-0000-0000-000003000000}"/>
    <cellStyle name="Porcentagem 3" xfId="4" xr:uid="{00000000-0005-0000-0000-000004000000}"/>
    <cellStyle name="Porcentagem 4" xfId="11" xr:uid="{DC15A922-EF56-4966-AE7D-6E5773494274}"/>
    <cellStyle name="Porcentagem 5" xfId="7" xr:uid="{F075CBF5-2B4E-4C0D-A5F5-063991F447AB}"/>
    <cellStyle name="Texto Explicativo 2" xfId="6" xr:uid="{A8BE89AB-5ADF-4C4C-9357-EA49C7589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931332</xdr:colOff>
      <xdr:row>0</xdr:row>
      <xdr:rowOff>0</xdr:rowOff>
    </xdr:from>
    <xdr:to>
      <xdr:col>13</xdr:col>
      <xdr:colOff>772583</xdr:colOff>
      <xdr:row>0</xdr:row>
      <xdr:rowOff>1280583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4868332" y="0"/>
          <a:ext cx="8794751" cy="1280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6"/>
  <sheetViews>
    <sheetView showGridLines="0" tabSelected="1" topLeftCell="A108" zoomScale="60" zoomScaleNormal="60" workbookViewId="0">
      <selection activeCell="I119" sqref="I119"/>
    </sheetView>
  </sheetViews>
  <sheetFormatPr defaultRowHeight="14.5" x14ac:dyDescent="0.35"/>
  <cols>
    <col min="1" max="1" width="4.453125" customWidth="1"/>
    <col min="2" max="2" width="52" style="1" customWidth="1"/>
    <col min="3" max="3" width="15" style="2" customWidth="1"/>
    <col min="4" max="4" width="10.453125" style="2" customWidth="1"/>
    <col min="5" max="5" width="9.36328125" style="3" customWidth="1"/>
    <col min="6" max="6" width="10.453125" customWidth="1"/>
    <col min="7" max="7" width="9.7265625" customWidth="1"/>
    <col min="8" max="8" width="9.26953125" customWidth="1"/>
    <col min="9" max="9" width="9.7265625" customWidth="1"/>
    <col min="10" max="10" width="14.453125" customWidth="1"/>
    <col min="11" max="11" width="12.08984375" customWidth="1"/>
    <col min="12" max="12" width="15.6328125" customWidth="1"/>
    <col min="13" max="13" width="12.08984375" customWidth="1"/>
    <col min="14" max="14" width="15.08984375" customWidth="1"/>
    <col min="15" max="16" width="9.81640625" customWidth="1"/>
    <col min="17" max="17" width="10.26953125" customWidth="1"/>
    <col min="18" max="18" width="9.81640625" customWidth="1"/>
    <col min="19" max="19" width="11.81640625" customWidth="1"/>
  </cols>
  <sheetData>
    <row r="1" spans="1:19" ht="109" customHeight="1" x14ac:dyDescent="0.35"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7"/>
    </row>
    <row r="2" spans="1:19" s="4" customFormat="1" ht="26" customHeight="1" x14ac:dyDescent="0.35"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s="4" customFormat="1" ht="24.5" customHeight="1" x14ac:dyDescent="0.35">
      <c r="B3" s="86" t="s">
        <v>113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4" customFormat="1" ht="8.5" customHeight="1" x14ac:dyDescent="0.35">
      <c r="B4" s="5"/>
      <c r="C4" s="5"/>
      <c r="D4" s="5"/>
      <c r="E4" s="6"/>
    </row>
    <row r="5" spans="1:19" s="4" customFormat="1" ht="23" customHeight="1" x14ac:dyDescent="0.35">
      <c r="B5" s="87" t="s">
        <v>1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19" s="4" customFormat="1" ht="22" customHeight="1" x14ac:dyDescent="0.35">
      <c r="B6" s="88" t="s">
        <v>87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</row>
    <row r="7" spans="1:19" ht="9" customHeight="1" x14ac:dyDescent="0.35"/>
    <row r="8" spans="1:19" s="4" customFormat="1" ht="30" customHeight="1" x14ac:dyDescent="0.35">
      <c r="A8" s="7"/>
      <c r="B8" s="89" t="s">
        <v>2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</row>
    <row r="9" spans="1:19" s="4" customFormat="1" ht="26" customHeight="1" x14ac:dyDescent="0.35">
      <c r="B9" s="79" t="s">
        <v>3</v>
      </c>
      <c r="C9" s="84" t="s">
        <v>39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spans="1:19" s="4" customFormat="1" ht="54" customHeight="1" x14ac:dyDescent="0.35">
      <c r="B10" s="79"/>
      <c r="C10" s="33" t="s">
        <v>41</v>
      </c>
      <c r="D10" s="32" t="s">
        <v>4</v>
      </c>
      <c r="E10" s="32" t="s">
        <v>5</v>
      </c>
      <c r="F10" s="33" t="s">
        <v>6</v>
      </c>
      <c r="G10" s="32" t="s">
        <v>7</v>
      </c>
      <c r="H10" s="32" t="s">
        <v>8</v>
      </c>
      <c r="I10" s="32" t="s">
        <v>9</v>
      </c>
      <c r="J10" s="33" t="s">
        <v>41</v>
      </c>
      <c r="K10" s="34" t="s">
        <v>84</v>
      </c>
      <c r="L10" s="33" t="s">
        <v>83</v>
      </c>
      <c r="M10" s="34" t="s">
        <v>85</v>
      </c>
      <c r="N10" s="33" t="s">
        <v>83</v>
      </c>
      <c r="O10" s="8" t="s">
        <v>10</v>
      </c>
      <c r="P10" s="8" t="s">
        <v>11</v>
      </c>
      <c r="Q10" s="8" t="s">
        <v>12</v>
      </c>
      <c r="R10" s="8" t="s">
        <v>13</v>
      </c>
      <c r="S10" s="8" t="s">
        <v>14</v>
      </c>
    </row>
    <row r="11" spans="1:19" s="4" customFormat="1" ht="28" customHeight="1" x14ac:dyDescent="0.35">
      <c r="B11" s="10" t="s">
        <v>42</v>
      </c>
      <c r="C11" s="11">
        <v>560</v>
      </c>
      <c r="D11" s="12">
        <v>511</v>
      </c>
      <c r="E11" s="12">
        <v>460</v>
      </c>
      <c r="F11" s="12">
        <v>573</v>
      </c>
      <c r="G11" s="12">
        <v>524</v>
      </c>
      <c r="H11" s="12">
        <v>448</v>
      </c>
      <c r="I11" s="12">
        <v>530</v>
      </c>
      <c r="J11" s="42">
        <f t="shared" ref="J11:J19" si="0">C11/30.4*14</f>
        <v>257.89473684210526</v>
      </c>
      <c r="K11" s="43">
        <v>216</v>
      </c>
      <c r="L11" s="42">
        <f t="shared" ref="L11:L18" si="1">N11/30.4*17</f>
        <v>331.61184210526318</v>
      </c>
      <c r="M11" s="43">
        <v>261</v>
      </c>
      <c r="N11" s="31">
        <v>593</v>
      </c>
      <c r="O11" s="25">
        <v>443</v>
      </c>
      <c r="P11" s="25">
        <v>481</v>
      </c>
      <c r="Q11" s="25">
        <v>426</v>
      </c>
      <c r="R11" s="43">
        <v>472</v>
      </c>
      <c r="S11" s="25">
        <v>438</v>
      </c>
    </row>
    <row r="12" spans="1:19" s="4" customFormat="1" ht="28" customHeight="1" x14ac:dyDescent="0.35">
      <c r="B12" s="13" t="s">
        <v>43</v>
      </c>
      <c r="C12" s="11">
        <v>291</v>
      </c>
      <c r="D12" s="12">
        <v>273</v>
      </c>
      <c r="E12" s="12">
        <v>203</v>
      </c>
      <c r="F12" s="12">
        <v>200</v>
      </c>
      <c r="G12" s="12">
        <v>171</v>
      </c>
      <c r="H12" s="12">
        <v>138</v>
      </c>
      <c r="I12" s="12">
        <v>237</v>
      </c>
      <c r="J12" s="42">
        <f t="shared" si="0"/>
        <v>134.01315789473685</v>
      </c>
      <c r="K12" s="43">
        <v>75</v>
      </c>
      <c r="L12" s="42">
        <f t="shared" si="1"/>
        <v>172.23684210526315</v>
      </c>
      <c r="M12" s="43">
        <v>99</v>
      </c>
      <c r="N12" s="31">
        <v>308</v>
      </c>
      <c r="O12" s="25">
        <v>284</v>
      </c>
      <c r="P12" s="25">
        <v>248</v>
      </c>
      <c r="Q12" s="25">
        <v>334</v>
      </c>
      <c r="R12" s="43">
        <v>387</v>
      </c>
      <c r="S12" s="25">
        <v>431</v>
      </c>
    </row>
    <row r="13" spans="1:19" s="4" customFormat="1" ht="28" customHeight="1" x14ac:dyDescent="0.35">
      <c r="B13" s="13" t="s">
        <v>44</v>
      </c>
      <c r="C13" s="11">
        <v>313</v>
      </c>
      <c r="D13" s="12">
        <v>314</v>
      </c>
      <c r="E13" s="12">
        <v>354</v>
      </c>
      <c r="F13" s="12">
        <v>408</v>
      </c>
      <c r="G13" s="12">
        <v>358</v>
      </c>
      <c r="H13" s="12">
        <v>403</v>
      </c>
      <c r="I13" s="12">
        <v>340</v>
      </c>
      <c r="J13" s="42">
        <f t="shared" si="0"/>
        <v>144.14473684210529</v>
      </c>
      <c r="K13" s="43">
        <v>170</v>
      </c>
      <c r="L13" s="42">
        <f t="shared" si="1"/>
        <v>185.09868421052633</v>
      </c>
      <c r="M13" s="43">
        <v>219</v>
      </c>
      <c r="N13" s="31">
        <v>331</v>
      </c>
      <c r="O13" s="25">
        <v>369</v>
      </c>
      <c r="P13" s="25">
        <v>339</v>
      </c>
      <c r="Q13" s="25">
        <v>261</v>
      </c>
      <c r="R13" s="43">
        <v>229</v>
      </c>
      <c r="S13" s="25">
        <v>226</v>
      </c>
    </row>
    <row r="14" spans="1:19" s="4" customFormat="1" ht="28" customHeight="1" x14ac:dyDescent="0.35">
      <c r="B14" s="13" t="s">
        <v>45</v>
      </c>
      <c r="C14" s="11">
        <v>179</v>
      </c>
      <c r="D14" s="12">
        <v>54</v>
      </c>
      <c r="E14" s="12">
        <v>58</v>
      </c>
      <c r="F14" s="12">
        <v>53</v>
      </c>
      <c r="G14" s="12">
        <v>38</v>
      </c>
      <c r="H14" s="12">
        <v>36</v>
      </c>
      <c r="I14" s="12">
        <v>67</v>
      </c>
      <c r="J14" s="42">
        <f t="shared" si="0"/>
        <v>82.434210526315795</v>
      </c>
      <c r="K14" s="43">
        <v>19</v>
      </c>
      <c r="L14" s="42">
        <f t="shared" si="1"/>
        <v>105.69078947368421</v>
      </c>
      <c r="M14" s="43">
        <v>20</v>
      </c>
      <c r="N14" s="31">
        <v>189</v>
      </c>
      <c r="O14" s="25">
        <v>76</v>
      </c>
      <c r="P14" s="25">
        <v>57</v>
      </c>
      <c r="Q14" s="25">
        <v>85</v>
      </c>
      <c r="R14" s="43">
        <v>145</v>
      </c>
      <c r="S14" s="25">
        <v>143</v>
      </c>
    </row>
    <row r="15" spans="1:19" s="4" customFormat="1" ht="28" customHeight="1" x14ac:dyDescent="0.35">
      <c r="B15" s="13" t="s">
        <v>46</v>
      </c>
      <c r="C15" s="11">
        <v>221</v>
      </c>
      <c r="D15" s="12">
        <v>345</v>
      </c>
      <c r="E15" s="12">
        <v>264</v>
      </c>
      <c r="F15" s="12">
        <v>294</v>
      </c>
      <c r="G15" s="12">
        <v>285</v>
      </c>
      <c r="H15" s="12">
        <v>384</v>
      </c>
      <c r="I15" s="12">
        <v>318</v>
      </c>
      <c r="J15" s="42">
        <f t="shared" si="0"/>
        <v>101.7763157894737</v>
      </c>
      <c r="K15" s="43">
        <v>127</v>
      </c>
      <c r="L15" s="42">
        <f t="shared" si="1"/>
        <v>131.41447368421052</v>
      </c>
      <c r="M15" s="43">
        <v>164</v>
      </c>
      <c r="N15" s="31">
        <v>235</v>
      </c>
      <c r="O15" s="25">
        <v>264</v>
      </c>
      <c r="P15" s="25">
        <v>225</v>
      </c>
      <c r="Q15" s="25">
        <v>274</v>
      </c>
      <c r="R15" s="43">
        <v>223</v>
      </c>
      <c r="S15" s="25">
        <v>264</v>
      </c>
    </row>
    <row r="16" spans="1:19" s="4" customFormat="1" ht="28" customHeight="1" x14ac:dyDescent="0.35">
      <c r="B16" s="13" t="s">
        <v>47</v>
      </c>
      <c r="C16" s="11">
        <v>111</v>
      </c>
      <c r="D16" s="12">
        <v>198</v>
      </c>
      <c r="E16" s="12">
        <v>259</v>
      </c>
      <c r="F16" s="12">
        <v>275</v>
      </c>
      <c r="G16" s="12">
        <v>255</v>
      </c>
      <c r="H16" s="12">
        <v>278</v>
      </c>
      <c r="I16" s="12">
        <v>202</v>
      </c>
      <c r="J16" s="42">
        <f t="shared" si="0"/>
        <v>51.118421052631582</v>
      </c>
      <c r="K16" s="43">
        <v>116</v>
      </c>
      <c r="L16" s="42">
        <f t="shared" si="1"/>
        <v>65.42763157894737</v>
      </c>
      <c r="M16" s="43">
        <v>139</v>
      </c>
      <c r="N16" s="31">
        <v>117</v>
      </c>
      <c r="O16" s="25">
        <v>219</v>
      </c>
      <c r="P16" s="25">
        <v>224</v>
      </c>
      <c r="Q16" s="25">
        <v>197</v>
      </c>
      <c r="R16" s="43">
        <v>112</v>
      </c>
      <c r="S16" s="25">
        <v>138</v>
      </c>
    </row>
    <row r="17" spans="1:19" s="4" customFormat="1" ht="28" customHeight="1" x14ac:dyDescent="0.35">
      <c r="B17" s="13" t="s">
        <v>48</v>
      </c>
      <c r="C17" s="11">
        <v>135</v>
      </c>
      <c r="D17" s="12">
        <v>123</v>
      </c>
      <c r="E17" s="12">
        <v>139</v>
      </c>
      <c r="F17" s="12">
        <v>148</v>
      </c>
      <c r="G17" s="12">
        <v>130</v>
      </c>
      <c r="H17" s="12">
        <v>132</v>
      </c>
      <c r="I17" s="12">
        <v>140</v>
      </c>
      <c r="J17" s="42">
        <f t="shared" si="0"/>
        <v>62.171052631578945</v>
      </c>
      <c r="K17" s="43">
        <v>63</v>
      </c>
      <c r="L17" s="42">
        <f t="shared" si="1"/>
        <v>75.493421052631575</v>
      </c>
      <c r="M17" s="43">
        <v>76</v>
      </c>
      <c r="N17" s="35">
        <v>135</v>
      </c>
      <c r="O17" s="25">
        <v>152</v>
      </c>
      <c r="P17" s="25">
        <v>143</v>
      </c>
      <c r="Q17" s="25">
        <v>144</v>
      </c>
      <c r="R17" s="43">
        <v>105</v>
      </c>
      <c r="S17" s="25">
        <v>136</v>
      </c>
    </row>
    <row r="18" spans="1:19" s="4" customFormat="1" ht="28" customHeight="1" x14ac:dyDescent="0.35">
      <c r="B18" s="13" t="s">
        <v>49</v>
      </c>
      <c r="C18" s="11">
        <v>25</v>
      </c>
      <c r="D18" s="12">
        <v>41</v>
      </c>
      <c r="E18" s="12">
        <v>53</v>
      </c>
      <c r="F18" s="12">
        <v>50</v>
      </c>
      <c r="G18" s="12">
        <v>46</v>
      </c>
      <c r="H18" s="12">
        <v>58</v>
      </c>
      <c r="I18" s="12">
        <v>47</v>
      </c>
      <c r="J18" s="42">
        <f t="shared" si="0"/>
        <v>11.513157894736842</v>
      </c>
      <c r="K18" s="44">
        <v>28</v>
      </c>
      <c r="L18" s="42">
        <f t="shared" si="1"/>
        <v>12.861842105263159</v>
      </c>
      <c r="M18" s="43">
        <v>33</v>
      </c>
      <c r="N18" s="31">
        <v>23</v>
      </c>
      <c r="O18" s="25">
        <v>60</v>
      </c>
      <c r="P18" s="25">
        <v>51</v>
      </c>
      <c r="Q18" s="25">
        <v>47</v>
      </c>
      <c r="R18" s="43">
        <v>51</v>
      </c>
      <c r="S18" s="25">
        <v>46</v>
      </c>
    </row>
    <row r="19" spans="1:19" s="4" customFormat="1" ht="28" customHeight="1" x14ac:dyDescent="0.35">
      <c r="B19" s="29" t="s">
        <v>15</v>
      </c>
      <c r="C19" s="11">
        <f t="shared" ref="C19:I19" si="2">SUM(C11:C18)</f>
        <v>1835</v>
      </c>
      <c r="D19" s="12">
        <f t="shared" si="2"/>
        <v>1859</v>
      </c>
      <c r="E19" s="12">
        <f t="shared" si="2"/>
        <v>1790</v>
      </c>
      <c r="F19" s="12">
        <f t="shared" si="2"/>
        <v>2001</v>
      </c>
      <c r="G19" s="12">
        <f t="shared" si="2"/>
        <v>1807</v>
      </c>
      <c r="H19" s="12">
        <f t="shared" si="2"/>
        <v>1877</v>
      </c>
      <c r="I19" s="12">
        <f t="shared" si="2"/>
        <v>1881</v>
      </c>
      <c r="J19" s="42">
        <f t="shared" si="0"/>
        <v>845.06578947368416</v>
      </c>
      <c r="K19" s="12">
        <f>K11+K12+K13+K14+K15+K16+K17+K18</f>
        <v>814</v>
      </c>
      <c r="L19" s="11">
        <f>L11+L12+L13+L14+L15+L16+L17+L18</f>
        <v>1079.8355263157896</v>
      </c>
      <c r="M19" s="12">
        <f>M11+M12+M13+M14+M15+M16+M17+M18</f>
        <v>1011</v>
      </c>
      <c r="N19" s="11">
        <f>N11+N12+N13+N14+N15+N16+N17+N18</f>
        <v>1931</v>
      </c>
      <c r="O19" s="12">
        <f>O11+O12+O13+O14+O15+O16+O17+O18</f>
        <v>1867</v>
      </c>
      <c r="P19" s="12">
        <f t="shared" ref="P19:S19" si="3">P11+P12+P13+P14+P15+P16+P17+P18</f>
        <v>1768</v>
      </c>
      <c r="Q19" s="12">
        <f t="shared" si="3"/>
        <v>1768</v>
      </c>
      <c r="R19" s="12">
        <f t="shared" si="3"/>
        <v>1724</v>
      </c>
      <c r="S19" s="12">
        <f t="shared" si="3"/>
        <v>1822</v>
      </c>
    </row>
    <row r="20" spans="1:19" s="4" customFormat="1" ht="15" customHeight="1" x14ac:dyDescent="0.35">
      <c r="B20" s="14"/>
      <c r="C20" s="15"/>
      <c r="D20" s="15"/>
      <c r="E20" s="6"/>
    </row>
    <row r="21" spans="1:19" s="4" customFormat="1" ht="30" customHeight="1" x14ac:dyDescent="0.35">
      <c r="A21" s="7"/>
      <c r="B21" s="89" t="s">
        <v>16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</row>
    <row r="22" spans="1:19" s="4" customFormat="1" ht="26" customHeight="1" x14ac:dyDescent="0.35">
      <c r="B22" s="79" t="s">
        <v>3</v>
      </c>
      <c r="C22" s="84" t="s">
        <v>39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</row>
    <row r="23" spans="1:19" s="4" customFormat="1" ht="54.75" customHeight="1" x14ac:dyDescent="0.35">
      <c r="B23" s="79"/>
      <c r="C23" s="33" t="s">
        <v>41</v>
      </c>
      <c r="D23" s="32" t="s">
        <v>4</v>
      </c>
      <c r="E23" s="32" t="s">
        <v>5</v>
      </c>
      <c r="F23" s="33" t="s">
        <v>6</v>
      </c>
      <c r="G23" s="32" t="s">
        <v>7</v>
      </c>
      <c r="H23" s="32" t="s">
        <v>8</v>
      </c>
      <c r="I23" s="32" t="s">
        <v>9</v>
      </c>
      <c r="J23" s="33" t="s">
        <v>41</v>
      </c>
      <c r="K23" s="34" t="s">
        <v>84</v>
      </c>
      <c r="L23" s="33" t="s">
        <v>83</v>
      </c>
      <c r="M23" s="34" t="s">
        <v>85</v>
      </c>
      <c r="N23" s="33" t="s">
        <v>83</v>
      </c>
      <c r="O23" s="32" t="s">
        <v>10</v>
      </c>
      <c r="P23" s="32" t="s">
        <v>11</v>
      </c>
      <c r="Q23" s="32" t="s">
        <v>12</v>
      </c>
      <c r="R23" s="32" t="s">
        <v>13</v>
      </c>
      <c r="S23" s="32" t="s">
        <v>14</v>
      </c>
    </row>
    <row r="24" spans="1:19" s="4" customFormat="1" ht="28" customHeight="1" x14ac:dyDescent="0.35">
      <c r="B24" s="36" t="s">
        <v>88</v>
      </c>
      <c r="C24" s="39">
        <v>180</v>
      </c>
      <c r="D24" s="37">
        <v>188</v>
      </c>
      <c r="E24" s="37">
        <v>176</v>
      </c>
      <c r="F24" s="37">
        <v>196</v>
      </c>
      <c r="G24" s="37">
        <v>174</v>
      </c>
      <c r="H24" s="37">
        <v>163</v>
      </c>
      <c r="I24" s="37">
        <v>188</v>
      </c>
      <c r="J24" s="42">
        <f>C24/30.4*14</f>
        <v>82.894736842105274</v>
      </c>
      <c r="K24" s="37">
        <v>83</v>
      </c>
      <c r="L24" s="42">
        <f>N24/30.4*17</f>
        <v>44.736842105263165</v>
      </c>
      <c r="M24" s="43">
        <v>83</v>
      </c>
      <c r="N24" s="45">
        <v>80</v>
      </c>
      <c r="O24" s="25">
        <v>168</v>
      </c>
      <c r="P24" s="25">
        <v>164</v>
      </c>
      <c r="Q24" s="25">
        <v>171</v>
      </c>
      <c r="R24" s="25">
        <v>197</v>
      </c>
      <c r="S24" s="25">
        <v>211</v>
      </c>
    </row>
    <row r="25" spans="1:19" s="4" customFormat="1" ht="31.5" customHeight="1" x14ac:dyDescent="0.35">
      <c r="B25" s="36" t="s">
        <v>89</v>
      </c>
      <c r="C25" s="39">
        <v>70</v>
      </c>
      <c r="D25" s="37">
        <v>70</v>
      </c>
      <c r="E25" s="37">
        <v>84</v>
      </c>
      <c r="F25" s="37">
        <v>77</v>
      </c>
      <c r="G25" s="37">
        <v>70</v>
      </c>
      <c r="H25" s="37">
        <v>71</v>
      </c>
      <c r="I25" s="37">
        <v>66</v>
      </c>
      <c r="J25" s="42">
        <f>C25/30.4*14</f>
        <v>32.236842105263158</v>
      </c>
      <c r="K25" s="37">
        <v>41</v>
      </c>
      <c r="L25" s="42">
        <f>N25/30.4*17</f>
        <v>39.144736842105267</v>
      </c>
      <c r="M25" s="43">
        <v>31</v>
      </c>
      <c r="N25" s="45">
        <v>70</v>
      </c>
      <c r="O25" s="25">
        <v>78</v>
      </c>
      <c r="P25" s="25">
        <v>60</v>
      </c>
      <c r="Q25" s="25">
        <v>69</v>
      </c>
      <c r="R25" s="25">
        <v>70</v>
      </c>
      <c r="S25" s="25">
        <v>68</v>
      </c>
    </row>
    <row r="26" spans="1:19" s="4" customFormat="1" ht="36.5" customHeight="1" x14ac:dyDescent="0.35">
      <c r="B26" s="36" t="s">
        <v>90</v>
      </c>
      <c r="C26" s="91">
        <v>18</v>
      </c>
      <c r="D26" s="37">
        <v>9</v>
      </c>
      <c r="E26" s="37">
        <v>5</v>
      </c>
      <c r="F26" s="37">
        <v>8</v>
      </c>
      <c r="G26" s="37">
        <v>4</v>
      </c>
      <c r="H26" s="37">
        <v>6</v>
      </c>
      <c r="I26" s="37">
        <v>7</v>
      </c>
      <c r="J26" s="97">
        <f>C26/30.4*14</f>
        <v>8.2894736842105274</v>
      </c>
      <c r="K26" s="37">
        <v>4</v>
      </c>
      <c r="L26" s="97">
        <f>N26/30.4*17</f>
        <v>10.065789473684212</v>
      </c>
      <c r="M26" s="43">
        <v>5</v>
      </c>
      <c r="N26" s="75">
        <v>18</v>
      </c>
      <c r="O26" s="25">
        <v>6</v>
      </c>
      <c r="P26" s="25">
        <v>9</v>
      </c>
      <c r="Q26" s="25">
        <v>10</v>
      </c>
      <c r="R26" s="25">
        <v>17</v>
      </c>
      <c r="S26" s="25">
        <v>5</v>
      </c>
    </row>
    <row r="27" spans="1:19" s="4" customFormat="1" ht="34" customHeight="1" x14ac:dyDescent="0.35">
      <c r="B27" s="36" t="s">
        <v>91</v>
      </c>
      <c r="C27" s="91"/>
      <c r="D27" s="37">
        <v>1</v>
      </c>
      <c r="E27" s="37">
        <v>0</v>
      </c>
      <c r="F27" s="37">
        <v>2</v>
      </c>
      <c r="G27" s="37">
        <v>3</v>
      </c>
      <c r="H27" s="37">
        <v>4</v>
      </c>
      <c r="I27" s="37">
        <v>2</v>
      </c>
      <c r="J27" s="97"/>
      <c r="K27" s="37">
        <v>1</v>
      </c>
      <c r="L27" s="97"/>
      <c r="M27" s="43">
        <v>0</v>
      </c>
      <c r="N27" s="75"/>
      <c r="O27" s="25">
        <v>3</v>
      </c>
      <c r="P27" s="25">
        <v>1</v>
      </c>
      <c r="Q27" s="25">
        <v>2</v>
      </c>
      <c r="R27" s="25">
        <v>2</v>
      </c>
      <c r="S27" s="25">
        <v>3</v>
      </c>
    </row>
    <row r="28" spans="1:19" s="4" customFormat="1" ht="28" customHeight="1" x14ac:dyDescent="0.35">
      <c r="B28" s="36" t="s">
        <v>92</v>
      </c>
      <c r="C28" s="91">
        <v>5</v>
      </c>
      <c r="D28" s="37">
        <v>9</v>
      </c>
      <c r="E28" s="37">
        <v>7</v>
      </c>
      <c r="F28" s="37">
        <v>6</v>
      </c>
      <c r="G28" s="37">
        <v>6</v>
      </c>
      <c r="H28" s="37">
        <v>9</v>
      </c>
      <c r="I28" s="37">
        <v>5</v>
      </c>
      <c r="J28" s="97">
        <f>C28/30.4*14</f>
        <v>2.3026315789473686</v>
      </c>
      <c r="K28" s="37">
        <v>6</v>
      </c>
      <c r="L28" s="97">
        <f>N28/30.4*17</f>
        <v>2.7960526315789478</v>
      </c>
      <c r="M28" s="43">
        <v>4</v>
      </c>
      <c r="N28" s="75">
        <v>5</v>
      </c>
      <c r="O28" s="25">
        <v>8</v>
      </c>
      <c r="P28" s="25">
        <v>8</v>
      </c>
      <c r="Q28" s="25">
        <v>10</v>
      </c>
      <c r="R28" s="25">
        <v>16</v>
      </c>
      <c r="S28" s="25">
        <v>19</v>
      </c>
    </row>
    <row r="29" spans="1:19" s="4" customFormat="1" ht="35.5" customHeight="1" x14ac:dyDescent="0.35">
      <c r="B29" s="36" t="s">
        <v>93</v>
      </c>
      <c r="C29" s="91"/>
      <c r="D29" s="37">
        <v>3</v>
      </c>
      <c r="E29" s="37">
        <v>1</v>
      </c>
      <c r="F29" s="37">
        <v>3</v>
      </c>
      <c r="G29" s="37">
        <v>4</v>
      </c>
      <c r="H29" s="37">
        <v>2</v>
      </c>
      <c r="I29" s="37">
        <v>4</v>
      </c>
      <c r="J29" s="97"/>
      <c r="K29" s="37">
        <v>1</v>
      </c>
      <c r="L29" s="97"/>
      <c r="M29" s="43">
        <v>1</v>
      </c>
      <c r="N29" s="75"/>
      <c r="O29" s="25">
        <v>2</v>
      </c>
      <c r="P29" s="25">
        <v>3</v>
      </c>
      <c r="Q29" s="25">
        <v>2</v>
      </c>
      <c r="R29" s="25">
        <v>0</v>
      </c>
      <c r="S29" s="25">
        <v>0</v>
      </c>
    </row>
    <row r="30" spans="1:19" s="4" customFormat="1" ht="28" customHeight="1" x14ac:dyDescent="0.35">
      <c r="B30" s="29" t="s">
        <v>15</v>
      </c>
      <c r="C30" s="40">
        <f t="shared" ref="C30:I30" si="4">SUM(C24:C29)</f>
        <v>273</v>
      </c>
      <c r="D30" s="38">
        <f t="shared" si="4"/>
        <v>280</v>
      </c>
      <c r="E30" s="38">
        <f t="shared" si="4"/>
        <v>273</v>
      </c>
      <c r="F30" s="38">
        <f t="shared" si="4"/>
        <v>292</v>
      </c>
      <c r="G30" s="38">
        <f t="shared" si="4"/>
        <v>261</v>
      </c>
      <c r="H30" s="38">
        <f t="shared" si="4"/>
        <v>255</v>
      </c>
      <c r="I30" s="38">
        <f t="shared" si="4"/>
        <v>272</v>
      </c>
      <c r="J30" s="40">
        <v>125</v>
      </c>
      <c r="K30" s="38">
        <f>K24+K25+K26+K27+K28+K29</f>
        <v>136</v>
      </c>
      <c r="L30" s="40">
        <f>L24+L25+L26+L28</f>
        <v>96.743421052631604</v>
      </c>
      <c r="M30" s="46">
        <f t="shared" ref="M30:S30" si="5">SUM(M24:M29)</f>
        <v>124</v>
      </c>
      <c r="N30" s="47">
        <f t="shared" si="5"/>
        <v>173</v>
      </c>
      <c r="O30" s="46">
        <f t="shared" si="5"/>
        <v>265</v>
      </c>
      <c r="P30" s="46">
        <f t="shared" si="5"/>
        <v>245</v>
      </c>
      <c r="Q30" s="46">
        <f t="shared" si="5"/>
        <v>264</v>
      </c>
      <c r="R30" s="46">
        <f t="shared" si="5"/>
        <v>302</v>
      </c>
      <c r="S30" s="46">
        <f t="shared" si="5"/>
        <v>306</v>
      </c>
    </row>
    <row r="31" spans="1:19" s="4" customFormat="1" ht="15" customHeight="1" x14ac:dyDescent="0.35">
      <c r="B31" s="14"/>
      <c r="C31" s="15"/>
      <c r="D31" s="15"/>
      <c r="E31" s="6"/>
    </row>
    <row r="32" spans="1:19" s="4" customFormat="1" ht="30" customHeight="1" x14ac:dyDescent="0.35">
      <c r="B32" s="89" t="s">
        <v>17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</row>
    <row r="33" spans="1:19" s="4" customFormat="1" ht="26.5" customHeight="1" x14ac:dyDescent="0.35">
      <c r="B33" s="79" t="s">
        <v>3</v>
      </c>
      <c r="C33" s="84" t="s">
        <v>39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</row>
    <row r="34" spans="1:19" s="4" customFormat="1" ht="54.65" customHeight="1" x14ac:dyDescent="0.35">
      <c r="B34" s="79"/>
      <c r="C34" s="9" t="s">
        <v>41</v>
      </c>
      <c r="D34" s="8" t="s">
        <v>4</v>
      </c>
      <c r="E34" s="8" t="s">
        <v>5</v>
      </c>
      <c r="F34" s="9" t="s">
        <v>6</v>
      </c>
      <c r="G34" s="8" t="s">
        <v>7</v>
      </c>
      <c r="H34" s="8" t="s">
        <v>8</v>
      </c>
      <c r="I34" s="8" t="s">
        <v>9</v>
      </c>
      <c r="J34" s="9" t="s">
        <v>41</v>
      </c>
      <c r="K34" s="30" t="s">
        <v>84</v>
      </c>
      <c r="L34" s="9" t="s">
        <v>83</v>
      </c>
      <c r="M34" s="30" t="s">
        <v>85</v>
      </c>
      <c r="N34" s="9" t="s">
        <v>83</v>
      </c>
      <c r="O34" s="8" t="s">
        <v>10</v>
      </c>
      <c r="P34" s="8" t="s">
        <v>11</v>
      </c>
      <c r="Q34" s="8" t="s">
        <v>12</v>
      </c>
      <c r="R34" s="8" t="s">
        <v>13</v>
      </c>
      <c r="S34" s="8" t="s">
        <v>14</v>
      </c>
    </row>
    <row r="35" spans="1:19" s="4" customFormat="1" ht="28" customHeight="1" x14ac:dyDescent="0.35">
      <c r="B35" s="16" t="s">
        <v>18</v>
      </c>
      <c r="C35" s="11">
        <v>345</v>
      </c>
      <c r="D35" s="12">
        <v>289</v>
      </c>
      <c r="E35" s="12">
        <v>353</v>
      </c>
      <c r="F35" s="12">
        <v>402</v>
      </c>
      <c r="G35" s="12">
        <v>346</v>
      </c>
      <c r="H35" s="12">
        <v>389</v>
      </c>
      <c r="I35" s="12">
        <v>358</v>
      </c>
      <c r="J35" s="42">
        <f>C35/30.4*14</f>
        <v>158.88157894736844</v>
      </c>
      <c r="K35" s="12">
        <v>163</v>
      </c>
      <c r="L35" s="42">
        <f>N35/30.4*17</f>
        <v>192.9276315789474</v>
      </c>
      <c r="M35" s="12">
        <v>208</v>
      </c>
      <c r="N35" s="11">
        <v>345</v>
      </c>
      <c r="O35" s="12">
        <v>402</v>
      </c>
      <c r="P35" s="12">
        <v>353</v>
      </c>
      <c r="Q35" s="12">
        <v>385</v>
      </c>
      <c r="R35" s="12">
        <v>316</v>
      </c>
      <c r="S35" s="12">
        <v>371</v>
      </c>
    </row>
    <row r="36" spans="1:19" s="4" customFormat="1" ht="15" customHeight="1" x14ac:dyDescent="0.35">
      <c r="B36" s="14"/>
      <c r="C36" s="15"/>
      <c r="D36" s="15"/>
      <c r="E36" s="6"/>
    </row>
    <row r="37" spans="1:19" s="4" customFormat="1" ht="30" customHeight="1" x14ac:dyDescent="0.35">
      <c r="A37" s="7"/>
      <c r="B37" s="82" t="s">
        <v>19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</row>
    <row r="38" spans="1:19" s="4" customFormat="1" ht="26" customHeight="1" x14ac:dyDescent="0.35">
      <c r="B38" s="79" t="s">
        <v>3</v>
      </c>
      <c r="C38" s="84" t="s">
        <v>39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</row>
    <row r="39" spans="1:19" s="4" customFormat="1" ht="54.65" customHeight="1" x14ac:dyDescent="0.35">
      <c r="B39" s="79"/>
      <c r="C39" s="33" t="s">
        <v>41</v>
      </c>
      <c r="D39" s="32" t="s">
        <v>4</v>
      </c>
      <c r="E39" s="32" t="s">
        <v>5</v>
      </c>
      <c r="F39" s="33" t="s">
        <v>6</v>
      </c>
      <c r="G39" s="32" t="s">
        <v>7</v>
      </c>
      <c r="H39" s="32" t="s">
        <v>8</v>
      </c>
      <c r="I39" s="32" t="s">
        <v>9</v>
      </c>
      <c r="J39" s="33" t="s">
        <v>41</v>
      </c>
      <c r="K39" s="34" t="s">
        <v>84</v>
      </c>
      <c r="L39" s="33" t="s">
        <v>83</v>
      </c>
      <c r="M39" s="34" t="s">
        <v>85</v>
      </c>
      <c r="N39" s="33" t="s">
        <v>83</v>
      </c>
      <c r="O39" s="32" t="s">
        <v>10</v>
      </c>
      <c r="P39" s="32" t="s">
        <v>11</v>
      </c>
      <c r="Q39" s="32" t="s">
        <v>12</v>
      </c>
      <c r="R39" s="32" t="s">
        <v>13</v>
      </c>
      <c r="S39" s="32" t="s">
        <v>14</v>
      </c>
    </row>
    <row r="40" spans="1:19" s="4" customFormat="1" ht="28" customHeight="1" x14ac:dyDescent="0.35">
      <c r="B40" s="17" t="s">
        <v>20</v>
      </c>
      <c r="C40" s="40">
        <v>2988</v>
      </c>
      <c r="D40" s="38">
        <v>2621</v>
      </c>
      <c r="E40" s="38">
        <v>2369</v>
      </c>
      <c r="F40" s="38">
        <v>3175</v>
      </c>
      <c r="G40" s="38">
        <v>2571</v>
      </c>
      <c r="H40" s="38">
        <v>2856</v>
      </c>
      <c r="I40" s="38">
        <v>2789</v>
      </c>
      <c r="J40" s="42">
        <f>C40/30.4*14</f>
        <v>1376.0526315789475</v>
      </c>
      <c r="K40" s="44">
        <v>1351</v>
      </c>
      <c r="L40" s="42">
        <f>N40/30.4*17</f>
        <v>1670.9210526315792</v>
      </c>
      <c r="M40" s="43">
        <v>1580</v>
      </c>
      <c r="N40" s="45">
        <v>2988</v>
      </c>
      <c r="O40" s="25">
        <v>3099</v>
      </c>
      <c r="P40" s="25">
        <v>2677</v>
      </c>
      <c r="Q40" s="43">
        <v>2727</v>
      </c>
      <c r="R40" s="43">
        <v>2788</v>
      </c>
      <c r="S40" s="43">
        <v>2649</v>
      </c>
    </row>
    <row r="41" spans="1:19" s="4" customFormat="1" ht="28" customHeight="1" x14ac:dyDescent="0.35">
      <c r="B41" s="17" t="s">
        <v>21</v>
      </c>
      <c r="C41" s="40">
        <v>1730</v>
      </c>
      <c r="D41" s="38">
        <v>2451</v>
      </c>
      <c r="E41" s="38">
        <v>2115</v>
      </c>
      <c r="F41" s="38">
        <v>2420</v>
      </c>
      <c r="G41" s="38">
        <v>2159</v>
      </c>
      <c r="H41" s="38">
        <v>2498</v>
      </c>
      <c r="I41" s="38">
        <v>2380</v>
      </c>
      <c r="J41" s="42">
        <f>C41/30.4*14</f>
        <v>796.71052631578959</v>
      </c>
      <c r="K41" s="44">
        <v>1048</v>
      </c>
      <c r="L41" s="42">
        <f>N41/30.4*17</f>
        <v>1118.4210526315792</v>
      </c>
      <c r="M41" s="43">
        <v>1081</v>
      </c>
      <c r="N41" s="45">
        <v>2000</v>
      </c>
      <c r="O41" s="25">
        <v>2032</v>
      </c>
      <c r="P41" s="25">
        <v>1840</v>
      </c>
      <c r="Q41" s="43">
        <v>1606</v>
      </c>
      <c r="R41" s="43">
        <v>2211</v>
      </c>
      <c r="S41" s="43">
        <v>2038</v>
      </c>
    </row>
    <row r="42" spans="1:19" s="4" customFormat="1" ht="28" customHeight="1" x14ac:dyDescent="0.35">
      <c r="B42" s="29" t="s">
        <v>15</v>
      </c>
      <c r="C42" s="40">
        <f t="shared" ref="C42:I42" si="6">SUM(C40:C41)</f>
        <v>4718</v>
      </c>
      <c r="D42" s="38">
        <f t="shared" si="6"/>
        <v>5072</v>
      </c>
      <c r="E42" s="38">
        <f t="shared" si="6"/>
        <v>4484</v>
      </c>
      <c r="F42" s="38">
        <f t="shared" si="6"/>
        <v>5595</v>
      </c>
      <c r="G42" s="38">
        <f t="shared" si="6"/>
        <v>4730</v>
      </c>
      <c r="H42" s="38">
        <f t="shared" si="6"/>
        <v>5354</v>
      </c>
      <c r="I42" s="38">
        <f t="shared" si="6"/>
        <v>5169</v>
      </c>
      <c r="J42" s="40">
        <f>J40+J41</f>
        <v>2172.7631578947371</v>
      </c>
      <c r="K42" s="48">
        <f>SUM(K40:K41)</f>
        <v>2399</v>
      </c>
      <c r="L42" s="40">
        <f>L40+L41</f>
        <v>2789.3421052631584</v>
      </c>
      <c r="M42" s="48">
        <f t="shared" ref="M42:S42" si="7">SUM(M40:M41)</f>
        <v>2661</v>
      </c>
      <c r="N42" s="49">
        <f t="shared" si="7"/>
        <v>4988</v>
      </c>
      <c r="O42" s="48">
        <f t="shared" si="7"/>
        <v>5131</v>
      </c>
      <c r="P42" s="48">
        <f t="shared" si="7"/>
        <v>4517</v>
      </c>
      <c r="Q42" s="48">
        <f t="shared" si="7"/>
        <v>4333</v>
      </c>
      <c r="R42" s="48">
        <f t="shared" si="7"/>
        <v>4999</v>
      </c>
      <c r="S42" s="48">
        <f t="shared" si="7"/>
        <v>4687</v>
      </c>
    </row>
    <row r="43" spans="1:19" ht="15" customHeight="1" x14ac:dyDescent="0.35"/>
    <row r="44" spans="1:19" s="4" customFormat="1" ht="30" customHeight="1" x14ac:dyDescent="0.35">
      <c r="A44" s="7"/>
      <c r="B44" s="93" t="s">
        <v>22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spans="1:19" s="4" customFormat="1" ht="25" customHeight="1" x14ac:dyDescent="0.35">
      <c r="B45" s="95" t="s">
        <v>3</v>
      </c>
      <c r="C45" s="84" t="s">
        <v>39</v>
      </c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</row>
    <row r="46" spans="1:19" s="4" customFormat="1" ht="54.65" customHeight="1" x14ac:dyDescent="0.35">
      <c r="B46" s="96"/>
      <c r="C46" s="9" t="s">
        <v>41</v>
      </c>
      <c r="D46" s="8" t="s">
        <v>4</v>
      </c>
      <c r="E46" s="8" t="s">
        <v>5</v>
      </c>
      <c r="F46" s="9" t="s">
        <v>6</v>
      </c>
      <c r="G46" s="8" t="s">
        <v>7</v>
      </c>
      <c r="H46" s="8" t="s">
        <v>8</v>
      </c>
      <c r="I46" s="8" t="s">
        <v>9</v>
      </c>
      <c r="J46" s="9" t="s">
        <v>41</v>
      </c>
      <c r="K46" s="30" t="s">
        <v>84</v>
      </c>
      <c r="L46" s="9" t="s">
        <v>83</v>
      </c>
      <c r="M46" s="30" t="s">
        <v>85</v>
      </c>
      <c r="N46" s="9" t="s">
        <v>83</v>
      </c>
      <c r="O46" s="8" t="s">
        <v>10</v>
      </c>
      <c r="P46" s="8" t="s">
        <v>11</v>
      </c>
      <c r="Q46" s="8" t="s">
        <v>12</v>
      </c>
      <c r="R46" s="8" t="s">
        <v>13</v>
      </c>
      <c r="S46" s="8" t="s">
        <v>14</v>
      </c>
    </row>
    <row r="47" spans="1:19" s="4" customFormat="1" ht="28" customHeight="1" x14ac:dyDescent="0.35">
      <c r="B47" s="13" t="s">
        <v>23</v>
      </c>
      <c r="C47" s="41">
        <v>608</v>
      </c>
      <c r="D47" s="12">
        <v>908</v>
      </c>
      <c r="E47" s="12">
        <v>877</v>
      </c>
      <c r="F47" s="12">
        <v>737</v>
      </c>
      <c r="G47" s="12">
        <v>992</v>
      </c>
      <c r="H47" s="12">
        <v>735</v>
      </c>
      <c r="I47" s="12">
        <v>953</v>
      </c>
      <c r="J47" s="42">
        <f>C47/30.4*14</f>
        <v>280</v>
      </c>
      <c r="K47" s="12">
        <v>266</v>
      </c>
      <c r="L47" s="42">
        <f>N47/30.4*17</f>
        <v>340</v>
      </c>
      <c r="M47" s="12">
        <v>381</v>
      </c>
      <c r="N47" s="11">
        <v>608</v>
      </c>
      <c r="O47" s="12">
        <v>662</v>
      </c>
      <c r="P47" s="12">
        <v>600</v>
      </c>
      <c r="Q47" s="12">
        <v>565</v>
      </c>
      <c r="R47" s="12">
        <v>559</v>
      </c>
      <c r="S47" s="12">
        <v>655</v>
      </c>
    </row>
    <row r="48" spans="1:19" ht="15" customHeight="1" x14ac:dyDescent="0.35"/>
    <row r="49" spans="1:19" s="4" customFormat="1" ht="30" customHeight="1" x14ac:dyDescent="0.35">
      <c r="A49" s="7"/>
      <c r="B49" s="82" t="s">
        <v>24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1:19" s="4" customFormat="1" ht="26.5" customHeight="1" x14ac:dyDescent="0.35">
      <c r="B50" s="95" t="s">
        <v>3</v>
      </c>
      <c r="C50" s="84" t="s">
        <v>39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</row>
    <row r="51" spans="1:19" s="4" customFormat="1" ht="54.65" customHeight="1" x14ac:dyDescent="0.35">
      <c r="B51" s="96"/>
      <c r="C51" s="9" t="s">
        <v>41</v>
      </c>
      <c r="D51" s="8" t="s">
        <v>4</v>
      </c>
      <c r="E51" s="8" t="s">
        <v>5</v>
      </c>
      <c r="F51" s="9" t="s">
        <v>6</v>
      </c>
      <c r="G51" s="8" t="s">
        <v>7</v>
      </c>
      <c r="H51" s="8" t="s">
        <v>8</v>
      </c>
      <c r="I51" s="8" t="s">
        <v>9</v>
      </c>
      <c r="J51" s="9" t="s">
        <v>41</v>
      </c>
      <c r="K51" s="30" t="s">
        <v>84</v>
      </c>
      <c r="L51" s="9" t="s">
        <v>83</v>
      </c>
      <c r="M51" s="30" t="s">
        <v>85</v>
      </c>
      <c r="N51" s="9" t="s">
        <v>83</v>
      </c>
      <c r="O51" s="8" t="s">
        <v>10</v>
      </c>
      <c r="P51" s="8" t="s">
        <v>11</v>
      </c>
      <c r="Q51" s="8" t="s">
        <v>12</v>
      </c>
      <c r="R51" s="8" t="s">
        <v>13</v>
      </c>
      <c r="S51" s="8" t="s">
        <v>14</v>
      </c>
    </row>
    <row r="52" spans="1:19" s="4" customFormat="1" ht="28" customHeight="1" x14ac:dyDescent="0.35">
      <c r="B52" s="10" t="s">
        <v>25</v>
      </c>
      <c r="C52" s="41">
        <v>120</v>
      </c>
      <c r="D52" s="12">
        <v>142</v>
      </c>
      <c r="E52" s="12">
        <v>113</v>
      </c>
      <c r="F52" s="12">
        <v>111</v>
      </c>
      <c r="G52" s="12">
        <v>118</v>
      </c>
      <c r="H52" s="12">
        <v>117</v>
      </c>
      <c r="I52" s="12">
        <v>120</v>
      </c>
      <c r="J52" s="42">
        <f>C52/30.4*14</f>
        <v>55.26315789473685</v>
      </c>
      <c r="K52" s="12">
        <v>63</v>
      </c>
      <c r="L52" s="42">
        <f>N52/30.4*17</f>
        <v>67.10526315789474</v>
      </c>
      <c r="M52" s="12">
        <v>47</v>
      </c>
      <c r="N52" s="11">
        <v>120</v>
      </c>
      <c r="O52" s="12">
        <v>126</v>
      </c>
      <c r="P52" s="12">
        <v>113</v>
      </c>
      <c r="Q52" s="12">
        <v>114</v>
      </c>
      <c r="R52" s="12">
        <v>109</v>
      </c>
      <c r="S52" s="12">
        <v>110</v>
      </c>
    </row>
    <row r="53" spans="1:19" ht="15" customHeight="1" x14ac:dyDescent="0.35"/>
    <row r="54" spans="1:19" s="4" customFormat="1" ht="30" customHeight="1" x14ac:dyDescent="0.35">
      <c r="B54" s="82" t="s">
        <v>26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</row>
    <row r="55" spans="1:19" s="4" customFormat="1" ht="25" customHeight="1" x14ac:dyDescent="0.35">
      <c r="B55" s="79" t="s">
        <v>3</v>
      </c>
      <c r="C55" s="84" t="s">
        <v>94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</row>
    <row r="56" spans="1:19" s="4" customFormat="1" ht="54.65" customHeight="1" x14ac:dyDescent="0.35">
      <c r="B56" s="79"/>
      <c r="C56" s="33" t="s">
        <v>41</v>
      </c>
      <c r="D56" s="32" t="s">
        <v>4</v>
      </c>
      <c r="E56" s="32" t="s">
        <v>5</v>
      </c>
      <c r="F56" s="33" t="s">
        <v>6</v>
      </c>
      <c r="G56" s="32" t="s">
        <v>7</v>
      </c>
      <c r="H56" s="32" t="s">
        <v>8</v>
      </c>
      <c r="I56" s="32" t="s">
        <v>9</v>
      </c>
      <c r="J56" s="33" t="s">
        <v>41</v>
      </c>
      <c r="K56" s="34" t="s">
        <v>84</v>
      </c>
      <c r="L56" s="33" t="s">
        <v>83</v>
      </c>
      <c r="M56" s="34" t="s">
        <v>85</v>
      </c>
      <c r="N56" s="33" t="s">
        <v>83</v>
      </c>
      <c r="O56" s="32" t="s">
        <v>10</v>
      </c>
      <c r="P56" s="32" t="s">
        <v>11</v>
      </c>
      <c r="Q56" s="32" t="s">
        <v>12</v>
      </c>
      <c r="R56" s="32" t="s">
        <v>13</v>
      </c>
      <c r="S56" s="32" t="s">
        <v>14</v>
      </c>
    </row>
    <row r="57" spans="1:19" s="4" customFormat="1" ht="28" customHeight="1" x14ac:dyDescent="0.35">
      <c r="B57" s="16" t="s">
        <v>27</v>
      </c>
      <c r="C57" s="40">
        <v>8</v>
      </c>
      <c r="D57" s="38">
        <v>8</v>
      </c>
      <c r="E57" s="38">
        <v>8</v>
      </c>
      <c r="F57" s="38">
        <v>8</v>
      </c>
      <c r="G57" s="38">
        <v>0</v>
      </c>
      <c r="H57" s="38">
        <v>0</v>
      </c>
      <c r="I57" s="38">
        <v>0</v>
      </c>
      <c r="J57" s="42">
        <f t="shared" ref="J57:J62" si="8">C57/30.4*14</f>
        <v>3.6842105263157894</v>
      </c>
      <c r="K57" s="44">
        <v>0</v>
      </c>
      <c r="L57" s="42">
        <f t="shared" ref="L57:L63" si="9">N57/30.4*17</f>
        <v>2.7960526315789478</v>
      </c>
      <c r="M57" s="43">
        <v>0</v>
      </c>
      <c r="N57" s="52">
        <v>5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</row>
    <row r="58" spans="1:19" s="4" customFormat="1" ht="28" customHeight="1" x14ac:dyDescent="0.35">
      <c r="B58" s="18" t="s">
        <v>28</v>
      </c>
      <c r="C58" s="40">
        <v>150</v>
      </c>
      <c r="D58" s="38">
        <v>150</v>
      </c>
      <c r="E58" s="38">
        <v>150</v>
      </c>
      <c r="F58" s="38">
        <v>150</v>
      </c>
      <c r="G58" s="38">
        <v>150</v>
      </c>
      <c r="H58" s="38">
        <v>150</v>
      </c>
      <c r="I58" s="38">
        <v>136</v>
      </c>
      <c r="J58" s="42">
        <f t="shared" si="8"/>
        <v>69.078947368421055</v>
      </c>
      <c r="K58" s="44">
        <v>68</v>
      </c>
      <c r="L58" s="42">
        <f t="shared" si="9"/>
        <v>55.921052631578952</v>
      </c>
      <c r="M58" s="43">
        <v>75</v>
      </c>
      <c r="N58" s="52">
        <v>100</v>
      </c>
      <c r="O58" s="53">
        <v>164</v>
      </c>
      <c r="P58" s="53">
        <v>168</v>
      </c>
      <c r="Q58" s="53">
        <v>171</v>
      </c>
      <c r="R58" s="53">
        <v>152</v>
      </c>
      <c r="S58" s="53">
        <v>152</v>
      </c>
    </row>
    <row r="59" spans="1:19" s="4" customFormat="1" ht="28" customHeight="1" x14ac:dyDescent="0.35">
      <c r="B59" s="19" t="s">
        <v>29</v>
      </c>
      <c r="C59" s="40">
        <v>250</v>
      </c>
      <c r="D59" s="38">
        <v>284</v>
      </c>
      <c r="E59" s="38">
        <v>280</v>
      </c>
      <c r="F59" s="38">
        <v>308</v>
      </c>
      <c r="G59" s="38">
        <v>302</v>
      </c>
      <c r="H59" s="38">
        <v>304</v>
      </c>
      <c r="I59" s="38">
        <v>282</v>
      </c>
      <c r="J59" s="42">
        <f t="shared" si="8"/>
        <v>115.13157894736844</v>
      </c>
      <c r="K59" s="44">
        <v>120</v>
      </c>
      <c r="L59" s="42">
        <f t="shared" si="9"/>
        <v>223.68421052631581</v>
      </c>
      <c r="M59" s="43">
        <v>195</v>
      </c>
      <c r="N59" s="52">
        <v>400</v>
      </c>
      <c r="O59" s="53">
        <v>250</v>
      </c>
      <c r="P59" s="53">
        <v>250</v>
      </c>
      <c r="Q59" s="53">
        <v>250</v>
      </c>
      <c r="R59" s="53">
        <v>250</v>
      </c>
      <c r="S59" s="53">
        <v>250</v>
      </c>
    </row>
    <row r="60" spans="1:19" s="4" customFormat="1" ht="28" customHeight="1" x14ac:dyDescent="0.35">
      <c r="B60" s="13" t="s">
        <v>30</v>
      </c>
      <c r="C60" s="40">
        <v>400</v>
      </c>
      <c r="D60" s="38">
        <v>400</v>
      </c>
      <c r="E60" s="38">
        <v>400</v>
      </c>
      <c r="F60" s="38">
        <v>400</v>
      </c>
      <c r="G60" s="38">
        <v>400</v>
      </c>
      <c r="H60" s="38">
        <v>400</v>
      </c>
      <c r="I60" s="38">
        <v>400</v>
      </c>
      <c r="J60" s="42">
        <f t="shared" si="8"/>
        <v>184.21052631578948</v>
      </c>
      <c r="K60" s="44">
        <v>181</v>
      </c>
      <c r="L60" s="42">
        <f t="shared" si="9"/>
        <v>167.76315789473685</v>
      </c>
      <c r="M60" s="43">
        <v>186</v>
      </c>
      <c r="N60" s="52">
        <v>300</v>
      </c>
      <c r="O60" s="53">
        <v>400</v>
      </c>
      <c r="P60" s="53">
        <v>360</v>
      </c>
      <c r="Q60" s="53">
        <v>360</v>
      </c>
      <c r="R60" s="53">
        <v>360</v>
      </c>
      <c r="S60" s="53">
        <v>360</v>
      </c>
    </row>
    <row r="61" spans="1:19" s="4" customFormat="1" ht="28" customHeight="1" x14ac:dyDescent="0.35">
      <c r="B61" s="13" t="s">
        <v>31</v>
      </c>
      <c r="C61" s="40">
        <v>200</v>
      </c>
      <c r="D61" s="38">
        <v>270</v>
      </c>
      <c r="E61" s="38">
        <v>189</v>
      </c>
      <c r="F61" s="38">
        <v>234</v>
      </c>
      <c r="G61" s="38">
        <v>204</v>
      </c>
      <c r="H61" s="38">
        <v>221</v>
      </c>
      <c r="I61" s="38">
        <v>200</v>
      </c>
      <c r="J61" s="42">
        <f t="shared" si="8"/>
        <v>92.10526315789474</v>
      </c>
      <c r="K61" s="44">
        <v>80</v>
      </c>
      <c r="L61" s="42">
        <f t="shared" si="9"/>
        <v>55.921052631578952</v>
      </c>
      <c r="M61" s="43">
        <v>115</v>
      </c>
      <c r="N61" s="52">
        <v>100</v>
      </c>
      <c r="O61" s="53">
        <v>250</v>
      </c>
      <c r="P61" s="53">
        <v>200</v>
      </c>
      <c r="Q61" s="54">
        <v>200</v>
      </c>
      <c r="R61" s="54">
        <v>200</v>
      </c>
      <c r="S61" s="54">
        <v>200</v>
      </c>
    </row>
    <row r="62" spans="1:19" s="4" customFormat="1" ht="28" customHeight="1" x14ac:dyDescent="0.35">
      <c r="B62" s="13" t="s">
        <v>32</v>
      </c>
      <c r="C62" s="40">
        <v>80</v>
      </c>
      <c r="D62" s="38">
        <v>104</v>
      </c>
      <c r="E62" s="38">
        <v>96</v>
      </c>
      <c r="F62" s="38">
        <v>108</v>
      </c>
      <c r="G62" s="38">
        <v>100</v>
      </c>
      <c r="H62" s="38">
        <v>71</v>
      </c>
      <c r="I62" s="38">
        <v>80</v>
      </c>
      <c r="J62" s="42">
        <f t="shared" si="8"/>
        <v>36.842105263157897</v>
      </c>
      <c r="K62" s="44">
        <v>40</v>
      </c>
      <c r="L62" s="42">
        <f t="shared" si="9"/>
        <v>44.736842105263165</v>
      </c>
      <c r="M62" s="43">
        <v>55</v>
      </c>
      <c r="N62" s="52">
        <v>80</v>
      </c>
      <c r="O62" s="53">
        <v>80</v>
      </c>
      <c r="P62" s="53">
        <v>80</v>
      </c>
      <c r="Q62" s="55">
        <v>80</v>
      </c>
      <c r="R62" s="55">
        <v>80</v>
      </c>
      <c r="S62" s="55">
        <v>80</v>
      </c>
    </row>
    <row r="63" spans="1:19" s="4" customFormat="1" ht="28" customHeight="1" x14ac:dyDescent="0.35">
      <c r="B63" s="13" t="s">
        <v>95</v>
      </c>
      <c r="C63" s="64" t="s">
        <v>82</v>
      </c>
      <c r="D63" s="59" t="s">
        <v>82</v>
      </c>
      <c r="E63" s="59" t="s">
        <v>82</v>
      </c>
      <c r="F63" s="59" t="s">
        <v>82</v>
      </c>
      <c r="G63" s="59" t="s">
        <v>82</v>
      </c>
      <c r="H63" s="59" t="s">
        <v>82</v>
      </c>
      <c r="I63" s="59" t="s">
        <v>82</v>
      </c>
      <c r="J63" s="64" t="s">
        <v>82</v>
      </c>
      <c r="K63" s="59" t="s">
        <v>82</v>
      </c>
      <c r="L63" s="42">
        <f t="shared" si="9"/>
        <v>27.960526315789476</v>
      </c>
      <c r="M63" s="43">
        <v>0</v>
      </c>
      <c r="N63" s="52">
        <v>50</v>
      </c>
      <c r="O63" s="53">
        <v>0</v>
      </c>
      <c r="P63" s="53">
        <v>0</v>
      </c>
      <c r="Q63" s="55">
        <v>0</v>
      </c>
      <c r="R63" s="55">
        <v>0</v>
      </c>
      <c r="S63" s="55">
        <v>0</v>
      </c>
    </row>
    <row r="64" spans="1:19" s="4" customFormat="1" ht="28" customHeight="1" x14ac:dyDescent="0.35">
      <c r="B64" s="29" t="s">
        <v>15</v>
      </c>
      <c r="C64" s="40">
        <f>SUM(C57:C63)</f>
        <v>1088</v>
      </c>
      <c r="D64" s="38">
        <f>SUM(D57:D63)</f>
        <v>1216</v>
      </c>
      <c r="E64" s="38">
        <f>SUM(E57:E63)</f>
        <v>1123</v>
      </c>
      <c r="F64" s="38">
        <f>SUM(F57:F63)</f>
        <v>1208</v>
      </c>
      <c r="G64" s="38">
        <f>SUM(G57:G63)</f>
        <v>1156</v>
      </c>
      <c r="H64" s="38">
        <f>SUM(H57:H62)</f>
        <v>1146</v>
      </c>
      <c r="I64" s="38">
        <f>SUM(I57:I62)</f>
        <v>1098</v>
      </c>
      <c r="J64" s="40">
        <f>J57+J58+J59+J60+J61+J62</f>
        <v>501.05263157894746</v>
      </c>
      <c r="K64" s="38">
        <f>K57+K58+K59+K60+K61+K62</f>
        <v>489</v>
      </c>
      <c r="L64" s="40">
        <f>L57+L58+L59+L60+L61+L62+L63</f>
        <v>578.78289473684208</v>
      </c>
      <c r="M64" s="56">
        <f>SUM(M57:M63)</f>
        <v>626</v>
      </c>
      <c r="N64" s="40">
        <f>N57+N58+N59+N60+N61+N62+N63</f>
        <v>1035</v>
      </c>
      <c r="O64" s="56">
        <f>SUM(O57:O63)</f>
        <v>1144</v>
      </c>
      <c r="P64" s="56">
        <f>SUM(P57:P63)</f>
        <v>1058</v>
      </c>
      <c r="Q64" s="56">
        <f>SUM(Q57:Q63)</f>
        <v>1061</v>
      </c>
      <c r="R64" s="56">
        <f>SUM(R57:R63)</f>
        <v>1042</v>
      </c>
      <c r="S64" s="56">
        <v>1042</v>
      </c>
    </row>
    <row r="65" spans="2:19" s="4" customFormat="1" ht="15.5" customHeight="1" x14ac:dyDescent="0.35">
      <c r="B65" s="50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</row>
    <row r="66" spans="2:19" s="4" customFormat="1" ht="15" customHeight="1" x14ac:dyDescent="0.35">
      <c r="B66" s="82" t="s">
        <v>116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</row>
    <row r="67" spans="2:19" s="4" customFormat="1" ht="25" customHeight="1" x14ac:dyDescent="0.35">
      <c r="B67" s="79" t="s">
        <v>3</v>
      </c>
      <c r="C67" s="84" t="s">
        <v>96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</row>
    <row r="68" spans="2:19" s="4" customFormat="1" ht="56" customHeight="1" x14ac:dyDescent="0.35">
      <c r="B68" s="79"/>
      <c r="C68" s="33" t="s">
        <v>41</v>
      </c>
      <c r="D68" s="32" t="s">
        <v>4</v>
      </c>
      <c r="E68" s="32" t="s">
        <v>5</v>
      </c>
      <c r="F68" s="33" t="s">
        <v>6</v>
      </c>
      <c r="G68" s="32" t="s">
        <v>7</v>
      </c>
      <c r="H68" s="32" t="s">
        <v>8</v>
      </c>
      <c r="I68" s="32" t="s">
        <v>9</v>
      </c>
      <c r="J68" s="33" t="s">
        <v>41</v>
      </c>
      <c r="K68" s="34" t="s">
        <v>84</v>
      </c>
      <c r="L68" s="33" t="s">
        <v>83</v>
      </c>
      <c r="M68" s="34" t="s">
        <v>85</v>
      </c>
      <c r="N68" s="33" t="s">
        <v>83</v>
      </c>
      <c r="O68" s="32" t="s">
        <v>10</v>
      </c>
      <c r="P68" s="32" t="s">
        <v>11</v>
      </c>
      <c r="Q68" s="32" t="s">
        <v>12</v>
      </c>
      <c r="R68" s="32" t="s">
        <v>13</v>
      </c>
      <c r="S68" s="32" t="s">
        <v>14</v>
      </c>
    </row>
    <row r="69" spans="2:19" s="4" customFormat="1" ht="54.65" customHeight="1" x14ac:dyDescent="0.35">
      <c r="B69" s="16" t="s">
        <v>27</v>
      </c>
      <c r="C69" s="40">
        <v>8</v>
      </c>
      <c r="D69" s="53">
        <v>8</v>
      </c>
      <c r="E69" s="53">
        <v>11</v>
      </c>
      <c r="F69" s="53">
        <v>18</v>
      </c>
      <c r="G69" s="53">
        <v>18</v>
      </c>
      <c r="H69" s="53">
        <v>20</v>
      </c>
      <c r="I69" s="53">
        <v>14</v>
      </c>
      <c r="J69" s="42">
        <f t="shared" ref="J69:J74" si="10">C69/30.4*14</f>
        <v>3.6842105263157894</v>
      </c>
      <c r="K69" s="44">
        <v>7</v>
      </c>
      <c r="L69" s="42">
        <f t="shared" ref="L69:L75" si="11">N69/30.4*17</f>
        <v>2.7960526315789478</v>
      </c>
      <c r="M69" s="43">
        <v>6</v>
      </c>
      <c r="N69" s="52">
        <v>5</v>
      </c>
      <c r="O69" s="53">
        <v>7</v>
      </c>
      <c r="P69" s="53">
        <v>11</v>
      </c>
      <c r="Q69" s="53">
        <v>12</v>
      </c>
      <c r="R69" s="53">
        <v>11</v>
      </c>
      <c r="S69" s="53">
        <v>10</v>
      </c>
    </row>
    <row r="70" spans="2:19" s="4" customFormat="1" ht="28" customHeight="1" x14ac:dyDescent="0.35">
      <c r="B70" s="18" t="s">
        <v>28</v>
      </c>
      <c r="C70" s="40">
        <v>150</v>
      </c>
      <c r="D70" s="53">
        <v>115</v>
      </c>
      <c r="E70" s="53">
        <v>95</v>
      </c>
      <c r="F70" s="53">
        <v>98</v>
      </c>
      <c r="G70" s="53">
        <v>122</v>
      </c>
      <c r="H70" s="53">
        <v>135</v>
      </c>
      <c r="I70" s="53">
        <v>101</v>
      </c>
      <c r="J70" s="42">
        <f t="shared" si="10"/>
        <v>69.078947368421055</v>
      </c>
      <c r="K70" s="44">
        <v>52</v>
      </c>
      <c r="L70" s="42">
        <f t="shared" si="11"/>
        <v>55.921052631578952</v>
      </c>
      <c r="M70" s="43">
        <v>45</v>
      </c>
      <c r="N70" s="52">
        <v>100</v>
      </c>
      <c r="O70" s="53">
        <v>81</v>
      </c>
      <c r="P70" s="53">
        <v>83</v>
      </c>
      <c r="Q70" s="53">
        <v>98</v>
      </c>
      <c r="R70" s="53">
        <v>80</v>
      </c>
      <c r="S70" s="53">
        <v>77</v>
      </c>
    </row>
    <row r="71" spans="2:19" s="4" customFormat="1" ht="28" customHeight="1" x14ac:dyDescent="0.35">
      <c r="B71" s="19" t="s">
        <v>29</v>
      </c>
      <c r="C71" s="40">
        <v>250</v>
      </c>
      <c r="D71" s="53">
        <v>251</v>
      </c>
      <c r="E71" s="53">
        <v>256</v>
      </c>
      <c r="F71" s="53">
        <v>340</v>
      </c>
      <c r="G71" s="53">
        <v>252</v>
      </c>
      <c r="H71" s="53">
        <v>254</v>
      </c>
      <c r="I71" s="53">
        <v>241</v>
      </c>
      <c r="J71" s="42">
        <f t="shared" si="10"/>
        <v>115.13157894736844</v>
      </c>
      <c r="K71" s="44">
        <v>92</v>
      </c>
      <c r="L71" s="42">
        <f t="shared" si="11"/>
        <v>223.68421052631581</v>
      </c>
      <c r="M71" s="43">
        <v>136</v>
      </c>
      <c r="N71" s="52">
        <v>400</v>
      </c>
      <c r="O71" s="53">
        <v>182</v>
      </c>
      <c r="P71" s="53">
        <v>152</v>
      </c>
      <c r="Q71" s="53">
        <v>154</v>
      </c>
      <c r="R71" s="53">
        <v>152</v>
      </c>
      <c r="S71" s="53">
        <v>155</v>
      </c>
    </row>
    <row r="72" spans="2:19" s="4" customFormat="1" ht="28" customHeight="1" x14ac:dyDescent="0.35">
      <c r="B72" s="13" t="s">
        <v>30</v>
      </c>
      <c r="C72" s="40">
        <v>400</v>
      </c>
      <c r="D72" s="53">
        <v>563</v>
      </c>
      <c r="E72" s="53">
        <v>469</v>
      </c>
      <c r="F72" s="53">
        <v>546</v>
      </c>
      <c r="G72" s="53">
        <v>569</v>
      </c>
      <c r="H72" s="53">
        <v>546</v>
      </c>
      <c r="I72" s="53">
        <v>496</v>
      </c>
      <c r="J72" s="42">
        <f t="shared" si="10"/>
        <v>184.21052631578948</v>
      </c>
      <c r="K72" s="44">
        <v>181</v>
      </c>
      <c r="L72" s="42">
        <f t="shared" si="11"/>
        <v>167.76315789473685</v>
      </c>
      <c r="M72" s="43">
        <v>228</v>
      </c>
      <c r="N72" s="52">
        <v>300</v>
      </c>
      <c r="O72" s="53">
        <v>398</v>
      </c>
      <c r="P72" s="53">
        <v>416</v>
      </c>
      <c r="Q72" s="53">
        <v>333</v>
      </c>
      <c r="R72" s="53">
        <v>350</v>
      </c>
      <c r="S72" s="53">
        <v>399</v>
      </c>
    </row>
    <row r="73" spans="2:19" s="4" customFormat="1" ht="28" customHeight="1" x14ac:dyDescent="0.35">
      <c r="B73" s="13" t="s">
        <v>31</v>
      </c>
      <c r="C73" s="40">
        <v>200</v>
      </c>
      <c r="D73" s="54">
        <v>117</v>
      </c>
      <c r="E73" s="54">
        <v>102</v>
      </c>
      <c r="F73" s="54">
        <v>45</v>
      </c>
      <c r="G73" s="54">
        <v>60</v>
      </c>
      <c r="H73" s="54">
        <v>96</v>
      </c>
      <c r="I73" s="54">
        <v>55</v>
      </c>
      <c r="J73" s="42">
        <f t="shared" si="10"/>
        <v>92.10526315789474</v>
      </c>
      <c r="K73" s="44">
        <v>48</v>
      </c>
      <c r="L73" s="42">
        <f t="shared" si="11"/>
        <v>55.921052631578952</v>
      </c>
      <c r="M73" s="43">
        <v>37</v>
      </c>
      <c r="N73" s="52">
        <v>100</v>
      </c>
      <c r="O73" s="53">
        <v>75</v>
      </c>
      <c r="P73" s="53">
        <v>112</v>
      </c>
      <c r="Q73" s="54">
        <v>115</v>
      </c>
      <c r="R73" s="54">
        <v>90</v>
      </c>
      <c r="S73" s="54">
        <v>90</v>
      </c>
    </row>
    <row r="74" spans="2:19" s="4" customFormat="1" ht="28" customHeight="1" x14ac:dyDescent="0.35">
      <c r="B74" s="13" t="s">
        <v>32</v>
      </c>
      <c r="C74" s="40">
        <v>80</v>
      </c>
      <c r="D74" s="55">
        <v>32</v>
      </c>
      <c r="E74" s="55">
        <v>51</v>
      </c>
      <c r="F74" s="55">
        <v>66</v>
      </c>
      <c r="G74" s="55">
        <v>41</v>
      </c>
      <c r="H74" s="55">
        <v>40</v>
      </c>
      <c r="I74" s="55">
        <v>31</v>
      </c>
      <c r="J74" s="42">
        <f t="shared" si="10"/>
        <v>36.842105263157897</v>
      </c>
      <c r="K74" s="44">
        <v>5</v>
      </c>
      <c r="L74" s="42">
        <f t="shared" si="11"/>
        <v>44.736842105263165</v>
      </c>
      <c r="M74" s="43">
        <v>21</v>
      </c>
      <c r="N74" s="52">
        <v>80</v>
      </c>
      <c r="O74" s="53">
        <v>42</v>
      </c>
      <c r="P74" s="53">
        <v>31</v>
      </c>
      <c r="Q74" s="55">
        <v>29</v>
      </c>
      <c r="R74" s="55">
        <v>28</v>
      </c>
      <c r="S74" s="55">
        <v>31</v>
      </c>
    </row>
    <row r="75" spans="2:19" s="4" customFormat="1" ht="28" customHeight="1" x14ac:dyDescent="0.35">
      <c r="B75" s="13" t="s">
        <v>95</v>
      </c>
      <c r="C75" s="64" t="s">
        <v>82</v>
      </c>
      <c r="D75" s="59" t="s">
        <v>82</v>
      </c>
      <c r="E75" s="59" t="s">
        <v>82</v>
      </c>
      <c r="F75" s="59" t="s">
        <v>82</v>
      </c>
      <c r="G75" s="59" t="s">
        <v>82</v>
      </c>
      <c r="H75" s="59" t="s">
        <v>82</v>
      </c>
      <c r="I75" s="59" t="s">
        <v>82</v>
      </c>
      <c r="J75" s="64" t="s">
        <v>82</v>
      </c>
      <c r="K75" s="59" t="s">
        <v>82</v>
      </c>
      <c r="L75" s="42">
        <f t="shared" si="11"/>
        <v>27.960526315789476</v>
      </c>
      <c r="M75" s="43">
        <v>0</v>
      </c>
      <c r="N75" s="52">
        <v>50</v>
      </c>
      <c r="O75" s="53">
        <v>0</v>
      </c>
      <c r="P75" s="53">
        <v>0</v>
      </c>
      <c r="Q75" s="55">
        <v>0</v>
      </c>
      <c r="R75" s="55">
        <v>0</v>
      </c>
      <c r="S75" s="55">
        <v>0</v>
      </c>
    </row>
    <row r="76" spans="2:19" s="4" customFormat="1" ht="28" customHeight="1" x14ac:dyDescent="0.35">
      <c r="B76" s="29" t="s">
        <v>15</v>
      </c>
      <c r="C76" s="40">
        <f t="shared" ref="C76:I76" si="12">SUM(C69:C74)</f>
        <v>1088</v>
      </c>
      <c r="D76" s="38">
        <f t="shared" si="12"/>
        <v>1086</v>
      </c>
      <c r="E76" s="38">
        <f t="shared" si="12"/>
        <v>984</v>
      </c>
      <c r="F76" s="38">
        <f t="shared" si="12"/>
        <v>1113</v>
      </c>
      <c r="G76" s="38">
        <f t="shared" si="12"/>
        <v>1062</v>
      </c>
      <c r="H76" s="38">
        <f t="shared" si="12"/>
        <v>1091</v>
      </c>
      <c r="I76" s="38">
        <f t="shared" si="12"/>
        <v>938</v>
      </c>
      <c r="J76" s="40">
        <f>J69+J70+J71+J72+J73+J74</f>
        <v>501.05263157894746</v>
      </c>
      <c r="K76" s="38">
        <f>K69+K70+K71+K72+K73+K74</f>
        <v>385</v>
      </c>
      <c r="L76" s="40">
        <f>L69+L70+L71+L72+L73+L74+L75</f>
        <v>578.78289473684208</v>
      </c>
      <c r="M76" s="56">
        <f>SUM(M69:M75)</f>
        <v>473</v>
      </c>
      <c r="N76" s="40">
        <f>N69+N70+N71+N72+N73+N74+N75</f>
        <v>1035</v>
      </c>
      <c r="O76" s="56">
        <f>SUM(O69:O75)</f>
        <v>785</v>
      </c>
      <c r="P76" s="56">
        <f>SUM(P69:P75)</f>
        <v>805</v>
      </c>
      <c r="Q76" s="56">
        <f>SUM(Q69:Q75)</f>
        <v>741</v>
      </c>
      <c r="R76" s="56">
        <f>SUM(R69:R75)</f>
        <v>711</v>
      </c>
      <c r="S76" s="56">
        <f>SUM(S69:S75)</f>
        <v>762</v>
      </c>
    </row>
    <row r="77" spans="2:19" s="4" customFormat="1" ht="15" customHeight="1" x14ac:dyDescent="0.35"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2:19" s="4" customFormat="1" ht="30" customHeight="1" x14ac:dyDescent="0.35">
      <c r="B78" s="89" t="s">
        <v>117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</row>
    <row r="79" spans="2:19" s="3" customFormat="1" ht="26.5" customHeight="1" x14ac:dyDescent="0.3">
      <c r="B79" s="79" t="s">
        <v>3</v>
      </c>
      <c r="C79" s="79"/>
      <c r="D79" s="71" t="s">
        <v>39</v>
      </c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3"/>
    </row>
    <row r="80" spans="2:19" s="3" customFormat="1" ht="56" customHeight="1" x14ac:dyDescent="0.3">
      <c r="B80" s="79"/>
      <c r="C80" s="79"/>
      <c r="D80" s="74" t="s">
        <v>111</v>
      </c>
      <c r="E80" s="74"/>
      <c r="F80" s="32" t="s">
        <v>4</v>
      </c>
      <c r="G80" s="32" t="s">
        <v>5</v>
      </c>
      <c r="H80" s="33" t="s">
        <v>6</v>
      </c>
      <c r="I80" s="32" t="s">
        <v>7</v>
      </c>
      <c r="J80" s="32" t="s">
        <v>8</v>
      </c>
      <c r="K80" s="32" t="s">
        <v>9</v>
      </c>
      <c r="L80" s="74" t="s">
        <v>112</v>
      </c>
      <c r="M80" s="74"/>
      <c r="N80" s="60" t="s">
        <v>98</v>
      </c>
      <c r="O80" s="32" t="s">
        <v>10</v>
      </c>
      <c r="P80" s="32" t="s">
        <v>11</v>
      </c>
      <c r="Q80" s="32" t="s">
        <v>12</v>
      </c>
      <c r="R80" s="32" t="s">
        <v>13</v>
      </c>
      <c r="S80" s="32" t="s">
        <v>14</v>
      </c>
    </row>
    <row r="81" spans="2:19" s="3" customFormat="1" ht="30" customHeight="1" x14ac:dyDescent="0.3">
      <c r="B81" s="80" t="s">
        <v>33</v>
      </c>
      <c r="C81" s="80"/>
      <c r="D81" s="75">
        <v>700</v>
      </c>
      <c r="E81" s="75"/>
      <c r="F81" s="25">
        <v>560</v>
      </c>
      <c r="G81" s="25">
        <v>803</v>
      </c>
      <c r="H81" s="25">
        <v>744</v>
      </c>
      <c r="I81" s="25">
        <v>752</v>
      </c>
      <c r="J81" s="25">
        <v>893</v>
      </c>
      <c r="K81" s="25">
        <v>604</v>
      </c>
      <c r="L81" s="75">
        <v>1000</v>
      </c>
      <c r="M81" s="75"/>
      <c r="N81" s="61">
        <v>581</v>
      </c>
      <c r="O81" s="25">
        <v>786</v>
      </c>
      <c r="P81" s="25">
        <v>908</v>
      </c>
      <c r="Q81" s="25">
        <v>791</v>
      </c>
      <c r="R81" s="25">
        <v>881</v>
      </c>
      <c r="S81" s="26">
        <v>613</v>
      </c>
    </row>
    <row r="82" spans="2:19" ht="21" customHeight="1" x14ac:dyDescent="0.35">
      <c r="B82" s="80" t="s">
        <v>34</v>
      </c>
      <c r="C82" s="80"/>
      <c r="D82" s="78" t="s">
        <v>50</v>
      </c>
      <c r="E82" s="78"/>
      <c r="F82" s="27">
        <v>0.2011</v>
      </c>
      <c r="G82" s="27">
        <v>0.22889999999999999</v>
      </c>
      <c r="H82" s="27">
        <v>0.23</v>
      </c>
      <c r="I82" s="27">
        <v>0.21920000000000001</v>
      </c>
      <c r="J82" s="27">
        <v>0.249</v>
      </c>
      <c r="K82" s="27">
        <v>0.20200000000000001</v>
      </c>
      <c r="L82" s="76" t="s">
        <v>82</v>
      </c>
      <c r="M82" s="76"/>
      <c r="N82" s="59" t="s">
        <v>82</v>
      </c>
      <c r="O82" s="27" t="s">
        <v>82</v>
      </c>
      <c r="P82" s="27" t="s">
        <v>82</v>
      </c>
      <c r="Q82" s="27" t="s">
        <v>82</v>
      </c>
      <c r="R82" s="27" t="s">
        <v>82</v>
      </c>
      <c r="S82" s="27" t="s">
        <v>82</v>
      </c>
    </row>
    <row r="83" spans="2:19" ht="19.5" customHeight="1" x14ac:dyDescent="0.35">
      <c r="B83" s="80" t="s">
        <v>35</v>
      </c>
      <c r="C83" s="80"/>
      <c r="D83" s="75">
        <v>10</v>
      </c>
      <c r="E83" s="75"/>
      <c r="F83" s="25">
        <v>14</v>
      </c>
      <c r="G83" s="25">
        <v>14</v>
      </c>
      <c r="H83" s="25">
        <v>14</v>
      </c>
      <c r="I83" s="25">
        <v>13</v>
      </c>
      <c r="J83" s="25">
        <v>5</v>
      </c>
      <c r="K83" s="25">
        <v>10</v>
      </c>
      <c r="L83" s="77">
        <v>18</v>
      </c>
      <c r="M83" s="77"/>
      <c r="N83" s="62">
        <v>12</v>
      </c>
      <c r="O83" s="63">
        <v>14</v>
      </c>
      <c r="P83" s="63">
        <v>11</v>
      </c>
      <c r="Q83" s="63">
        <v>13</v>
      </c>
      <c r="R83" s="63">
        <v>9</v>
      </c>
      <c r="S83" s="63">
        <v>10</v>
      </c>
    </row>
    <row r="84" spans="2:19" s="4" customFormat="1" ht="30" customHeight="1" x14ac:dyDescent="0.35">
      <c r="B84" s="80" t="s">
        <v>36</v>
      </c>
      <c r="C84" s="80"/>
      <c r="D84" s="75">
        <v>1500</v>
      </c>
      <c r="E84" s="75"/>
      <c r="F84" s="25">
        <v>1447</v>
      </c>
      <c r="G84" s="25">
        <v>2049</v>
      </c>
      <c r="H84" s="25">
        <v>2018</v>
      </c>
      <c r="I84" s="25">
        <v>1968</v>
      </c>
      <c r="J84" s="25">
        <v>2169</v>
      </c>
      <c r="K84" s="25">
        <v>1699</v>
      </c>
      <c r="L84" s="75">
        <v>2100</v>
      </c>
      <c r="M84" s="75"/>
      <c r="N84" s="61">
        <v>1486</v>
      </c>
      <c r="O84" s="25">
        <v>1920</v>
      </c>
      <c r="P84" s="25">
        <v>2241</v>
      </c>
      <c r="Q84" s="25">
        <v>1770</v>
      </c>
      <c r="R84" s="25">
        <v>2372</v>
      </c>
      <c r="S84" s="12">
        <v>1779</v>
      </c>
    </row>
    <row r="85" spans="2:19" s="4" customFormat="1" ht="30" customHeight="1" x14ac:dyDescent="0.35">
      <c r="B85" s="80" t="s">
        <v>37</v>
      </c>
      <c r="C85" s="80"/>
      <c r="D85" s="75" t="s">
        <v>51</v>
      </c>
      <c r="E85" s="75"/>
      <c r="F85" s="27">
        <v>7.0000000000000007E-2</v>
      </c>
      <c r="G85" s="27">
        <v>1.3299999999999999E-2</v>
      </c>
      <c r="H85" s="27">
        <v>0.02</v>
      </c>
      <c r="I85" s="27">
        <v>4.19E-2</v>
      </c>
      <c r="J85" s="27">
        <v>3.73E-2</v>
      </c>
      <c r="K85" s="27">
        <v>3.9199999999999999E-2</v>
      </c>
      <c r="L85" s="76" t="s">
        <v>82</v>
      </c>
      <c r="M85" s="76"/>
      <c r="N85" s="59" t="s">
        <v>82</v>
      </c>
      <c r="O85" s="27" t="s">
        <v>82</v>
      </c>
      <c r="P85" s="27" t="s">
        <v>82</v>
      </c>
      <c r="Q85" s="27" t="s">
        <v>82</v>
      </c>
      <c r="R85" s="27" t="s">
        <v>82</v>
      </c>
      <c r="S85" s="27" t="s">
        <v>82</v>
      </c>
    </row>
    <row r="86" spans="2:19" s="4" customFormat="1" ht="28" customHeight="1" x14ac:dyDescent="0.35">
      <c r="B86" s="81" t="s">
        <v>81</v>
      </c>
      <c r="C86" s="81"/>
      <c r="D86" s="75" t="s">
        <v>52</v>
      </c>
      <c r="E86" s="75"/>
      <c r="F86" s="28">
        <v>0.35599999999999998</v>
      </c>
      <c r="G86" s="28">
        <v>0.34770000000000001</v>
      </c>
      <c r="H86" s="27">
        <v>0.45379999999999998</v>
      </c>
      <c r="I86" s="28">
        <v>0.40770000000000001</v>
      </c>
      <c r="J86" s="28">
        <v>0.46660000000000001</v>
      </c>
      <c r="K86" s="28">
        <v>0.40600000000000003</v>
      </c>
      <c r="L86" s="76" t="s">
        <v>82</v>
      </c>
      <c r="M86" s="76"/>
      <c r="N86" s="59" t="s">
        <v>82</v>
      </c>
      <c r="O86" s="27" t="s">
        <v>82</v>
      </c>
      <c r="P86" s="27" t="s">
        <v>82</v>
      </c>
      <c r="Q86" s="27" t="s">
        <v>82</v>
      </c>
      <c r="R86" s="27" t="s">
        <v>82</v>
      </c>
      <c r="S86" s="27" t="s">
        <v>82</v>
      </c>
    </row>
    <row r="87" spans="2:19" s="4" customFormat="1" ht="15.5" x14ac:dyDescent="0.35">
      <c r="B87" s="80" t="s">
        <v>38</v>
      </c>
      <c r="C87" s="80"/>
      <c r="D87" s="78">
        <v>1</v>
      </c>
      <c r="E87" s="78"/>
      <c r="F87" s="27">
        <v>1</v>
      </c>
      <c r="G87" s="27">
        <v>1</v>
      </c>
      <c r="H87" s="27">
        <v>1</v>
      </c>
      <c r="I87" s="27">
        <v>1</v>
      </c>
      <c r="J87" s="27">
        <v>1</v>
      </c>
      <c r="K87" s="27">
        <v>1</v>
      </c>
      <c r="L87" s="76">
        <v>1</v>
      </c>
      <c r="M87" s="76"/>
      <c r="N87" s="27">
        <v>1</v>
      </c>
      <c r="O87" s="27">
        <v>1</v>
      </c>
      <c r="P87" s="27">
        <v>1</v>
      </c>
      <c r="Q87" s="27">
        <v>1</v>
      </c>
      <c r="R87" s="27">
        <v>1</v>
      </c>
      <c r="S87" s="27">
        <v>1</v>
      </c>
    </row>
    <row r="88" spans="2:19" s="4" customFormat="1" ht="15.5" x14ac:dyDescent="0.35">
      <c r="B88" s="14"/>
      <c r="C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2:19" s="4" customFormat="1" ht="18" x14ac:dyDescent="0.35">
      <c r="B89" s="89" t="s">
        <v>118</v>
      </c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</row>
    <row r="90" spans="2:19" s="4" customFormat="1" ht="23" customHeight="1" x14ac:dyDescent="0.35">
      <c r="B90" s="105" t="s">
        <v>3</v>
      </c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7"/>
    </row>
    <row r="91" spans="2:19" s="4" customFormat="1" ht="62" customHeight="1" x14ac:dyDescent="0.35">
      <c r="B91" s="103" t="s">
        <v>3</v>
      </c>
      <c r="C91" s="104"/>
      <c r="D91" s="101" t="s">
        <v>97</v>
      </c>
      <c r="E91" s="102"/>
      <c r="F91" s="8" t="s">
        <v>4</v>
      </c>
      <c r="G91" s="8" t="s">
        <v>5</v>
      </c>
      <c r="H91" s="9" t="s">
        <v>6</v>
      </c>
      <c r="I91" s="8" t="s">
        <v>7</v>
      </c>
      <c r="J91" s="8" t="s">
        <v>8</v>
      </c>
      <c r="K91" s="8" t="s">
        <v>9</v>
      </c>
      <c r="L91" s="99" t="s">
        <v>99</v>
      </c>
      <c r="M91" s="100"/>
      <c r="N91" s="30" t="s">
        <v>98</v>
      </c>
      <c r="O91" s="8" t="s">
        <v>10</v>
      </c>
      <c r="P91" s="8" t="s">
        <v>11</v>
      </c>
      <c r="Q91" s="8" t="s">
        <v>12</v>
      </c>
      <c r="R91" s="8" t="s">
        <v>13</v>
      </c>
      <c r="S91" s="8" t="s">
        <v>14</v>
      </c>
    </row>
    <row r="92" spans="2:19" s="4" customFormat="1" ht="27.5" customHeight="1" x14ac:dyDescent="0.35">
      <c r="B92" s="111" t="s">
        <v>53</v>
      </c>
      <c r="C92" s="111"/>
      <c r="D92" s="98" t="s">
        <v>71</v>
      </c>
      <c r="E92" s="98"/>
      <c r="F92" s="22">
        <v>0.97260000000000002</v>
      </c>
      <c r="G92" s="22">
        <v>0.93889999999999996</v>
      </c>
      <c r="H92" s="22">
        <v>0.94669999999999999</v>
      </c>
      <c r="I92" s="22">
        <v>0.94920000000000004</v>
      </c>
      <c r="J92" s="22">
        <v>0.95809999999999995</v>
      </c>
      <c r="K92" s="22">
        <v>0.93</v>
      </c>
      <c r="L92" s="109" t="s">
        <v>109</v>
      </c>
      <c r="M92" s="110"/>
      <c r="N92" s="22">
        <v>0.97270000000000001</v>
      </c>
      <c r="O92" s="22">
        <v>0.94350000000000001</v>
      </c>
      <c r="P92" s="22">
        <v>0.99960000000000004</v>
      </c>
      <c r="Q92" s="22">
        <v>1.0054000000000001</v>
      </c>
      <c r="R92" s="22">
        <v>0.97640000000000005</v>
      </c>
      <c r="S92" s="22">
        <v>0.97040000000000004</v>
      </c>
    </row>
    <row r="93" spans="2:19" s="4" customFormat="1" ht="26.5" customHeight="1" x14ac:dyDescent="0.35">
      <c r="B93" s="111" t="s">
        <v>54</v>
      </c>
      <c r="C93" s="111"/>
      <c r="D93" s="98" t="s">
        <v>72</v>
      </c>
      <c r="E93" s="98"/>
      <c r="F93" s="23">
        <v>7.18</v>
      </c>
      <c r="G93" s="23">
        <v>6.67</v>
      </c>
      <c r="H93" s="23">
        <v>6.61</v>
      </c>
      <c r="I93" s="23">
        <v>6.98</v>
      </c>
      <c r="J93" s="23">
        <v>7.09</v>
      </c>
      <c r="K93" s="23">
        <v>6.5</v>
      </c>
      <c r="L93" s="98" t="s">
        <v>72</v>
      </c>
      <c r="M93" s="98"/>
      <c r="N93" s="23">
        <v>6.96</v>
      </c>
      <c r="O93" s="23">
        <v>6.5</v>
      </c>
      <c r="P93" s="23">
        <v>6.83</v>
      </c>
      <c r="Q93" s="23">
        <v>7.13</v>
      </c>
      <c r="R93" s="23">
        <v>6.94</v>
      </c>
      <c r="S93" s="23">
        <v>6.71</v>
      </c>
    </row>
    <row r="94" spans="2:19" s="4" customFormat="1" ht="28.5" customHeight="1" x14ac:dyDescent="0.35">
      <c r="B94" s="111" t="s">
        <v>55</v>
      </c>
      <c r="C94" s="111"/>
      <c r="D94" s="108" t="s">
        <v>73</v>
      </c>
      <c r="E94" s="108"/>
      <c r="F94" s="23">
        <v>4.8499999999999996</v>
      </c>
      <c r="G94" s="23">
        <v>10.42</v>
      </c>
      <c r="H94" s="23">
        <v>8.92</v>
      </c>
      <c r="I94" s="23">
        <v>8.9700000000000006</v>
      </c>
      <c r="J94" s="23">
        <v>7.44</v>
      </c>
      <c r="K94" s="23">
        <v>11.75</v>
      </c>
      <c r="L94" s="108" t="s">
        <v>73</v>
      </c>
      <c r="M94" s="108"/>
      <c r="N94" s="23">
        <v>5.4</v>
      </c>
      <c r="O94" s="23">
        <v>9.49</v>
      </c>
      <c r="P94" s="23">
        <v>0.77</v>
      </c>
      <c r="Q94" s="23">
        <v>0.43</v>
      </c>
      <c r="R94" s="23">
        <v>5.0999999999999996</v>
      </c>
      <c r="S94" s="23">
        <v>7.15</v>
      </c>
    </row>
    <row r="95" spans="2:19" s="4" customFormat="1" ht="30.5" customHeight="1" x14ac:dyDescent="0.35">
      <c r="B95" s="111" t="s">
        <v>56</v>
      </c>
      <c r="C95" s="111"/>
      <c r="D95" s="98" t="s">
        <v>74</v>
      </c>
      <c r="E95" s="98"/>
      <c r="F95" s="22">
        <v>6.9000000000000006E-2</v>
      </c>
      <c r="G95" s="22">
        <v>5.7099999999999998E-2</v>
      </c>
      <c r="H95" s="22">
        <v>5.5199999999999999E-2</v>
      </c>
      <c r="I95" s="22">
        <v>5.57E-2</v>
      </c>
      <c r="J95" s="22">
        <v>5.2499999999999998E-2</v>
      </c>
      <c r="K95" s="22">
        <v>4.87E-2</v>
      </c>
      <c r="L95" s="109" t="s">
        <v>100</v>
      </c>
      <c r="M95" s="110"/>
      <c r="N95" s="22">
        <v>5.2600000000000001E-2</v>
      </c>
      <c r="O95" s="22">
        <v>4.1200000000000001E-2</v>
      </c>
      <c r="P95" s="22">
        <v>6.13E-2</v>
      </c>
      <c r="Q95" s="22">
        <v>6.2700000000000006E-2</v>
      </c>
      <c r="R95" s="22">
        <v>7.9699999999999993E-2</v>
      </c>
      <c r="S95" s="22">
        <v>0.1158</v>
      </c>
    </row>
    <row r="96" spans="2:19" s="4" customFormat="1" ht="27" customHeight="1" x14ac:dyDescent="0.35">
      <c r="B96" s="111" t="s">
        <v>57</v>
      </c>
      <c r="C96" s="111"/>
      <c r="D96" s="98" t="s">
        <v>75</v>
      </c>
      <c r="E96" s="98"/>
      <c r="F96" s="22">
        <v>1.89E-2</v>
      </c>
      <c r="G96" s="22">
        <v>1.7899999999999999E-2</v>
      </c>
      <c r="H96" s="22">
        <v>1.8200000000000001E-2</v>
      </c>
      <c r="I96" s="22">
        <v>9.1000000000000004E-3</v>
      </c>
      <c r="J96" s="22">
        <v>1.9199999999999998E-2</v>
      </c>
      <c r="K96" s="22">
        <v>4.7000000000000002E-3</v>
      </c>
      <c r="L96" s="98" t="s">
        <v>75</v>
      </c>
      <c r="M96" s="98"/>
      <c r="N96" s="22">
        <v>1.5900000000000001E-2</v>
      </c>
      <c r="O96" s="22">
        <v>1.9599999999999999E-2</v>
      </c>
      <c r="P96" s="22">
        <v>2.9899999999999999E-2</v>
      </c>
      <c r="Q96" s="22">
        <v>1.61E-2</v>
      </c>
      <c r="R96" s="22">
        <v>3.59</v>
      </c>
      <c r="S96" s="22">
        <v>2.4899999999999999E-2</v>
      </c>
    </row>
    <row r="97" spans="2:19" s="4" customFormat="1" ht="34" customHeight="1" x14ac:dyDescent="0.35">
      <c r="B97" s="111" t="s">
        <v>58</v>
      </c>
      <c r="C97" s="111"/>
      <c r="D97" s="98" t="s">
        <v>76</v>
      </c>
      <c r="E97" s="98"/>
      <c r="F97" s="22">
        <v>7.0000000000000001E-3</v>
      </c>
      <c r="G97" s="22">
        <v>8.8000000000000005E-3</v>
      </c>
      <c r="H97" s="22">
        <v>6.7999999999999996E-3</v>
      </c>
      <c r="I97" s="22">
        <v>1.12E-2</v>
      </c>
      <c r="J97" s="22">
        <v>7.4999999999999997E-3</v>
      </c>
      <c r="K97" s="22">
        <v>5.4000000000000003E-3</v>
      </c>
      <c r="L97" s="98" t="s">
        <v>51</v>
      </c>
      <c r="M97" s="98"/>
      <c r="N97" s="22">
        <v>3.1800000000000002E-2</v>
      </c>
      <c r="O97" s="22">
        <v>1.6799999999999999E-2</v>
      </c>
      <c r="P97" s="22">
        <v>4.2599999999999999E-2</v>
      </c>
      <c r="Q97" s="22">
        <v>1.89E-2</v>
      </c>
      <c r="R97" s="22">
        <v>2.1299999999999999E-2</v>
      </c>
      <c r="S97" s="22">
        <v>2.7900000000000001E-2</v>
      </c>
    </row>
    <row r="98" spans="2:19" s="4" customFormat="1" ht="38.5" customHeight="1" x14ac:dyDescent="0.35">
      <c r="B98" s="111" t="s">
        <v>59</v>
      </c>
      <c r="C98" s="111"/>
      <c r="D98" s="98" t="s">
        <v>51</v>
      </c>
      <c r="E98" s="98"/>
      <c r="F98" s="22">
        <v>1.6899999999999998E-2</v>
      </c>
      <c r="G98" s="22">
        <v>2.1899999999999999E-2</v>
      </c>
      <c r="H98" s="22">
        <v>2.7199999999999998E-2</v>
      </c>
      <c r="I98" s="22">
        <v>3.5200000000000002E-2</v>
      </c>
      <c r="J98" s="22">
        <v>2.7199999999999998E-2</v>
      </c>
      <c r="K98" s="22">
        <v>2.8299999999999999E-2</v>
      </c>
      <c r="L98" s="112" t="s">
        <v>82</v>
      </c>
      <c r="M98" s="113"/>
      <c r="N98" s="59" t="s">
        <v>82</v>
      </c>
      <c r="O98" s="59" t="s">
        <v>82</v>
      </c>
      <c r="P98" s="59" t="s">
        <v>82</v>
      </c>
      <c r="Q98" s="59" t="s">
        <v>82</v>
      </c>
      <c r="R98" s="59" t="s">
        <v>82</v>
      </c>
      <c r="S98" s="59" t="s">
        <v>82</v>
      </c>
    </row>
    <row r="99" spans="2:19" ht="41" customHeight="1" x14ac:dyDescent="0.35">
      <c r="B99" s="111" t="s">
        <v>114</v>
      </c>
      <c r="C99" s="111"/>
      <c r="D99" s="98" t="s">
        <v>77</v>
      </c>
      <c r="E99" s="98"/>
      <c r="F99" s="22">
        <v>1</v>
      </c>
      <c r="G99" s="22">
        <v>1</v>
      </c>
      <c r="H99" s="24"/>
      <c r="I99" s="24"/>
      <c r="J99" s="22">
        <v>1</v>
      </c>
      <c r="K99" s="22">
        <v>1</v>
      </c>
      <c r="L99" s="112" t="s">
        <v>82</v>
      </c>
      <c r="M99" s="113"/>
      <c r="N99" s="59" t="s">
        <v>82</v>
      </c>
      <c r="O99" s="59" t="s">
        <v>82</v>
      </c>
      <c r="P99" s="59" t="s">
        <v>82</v>
      </c>
      <c r="Q99" s="59" t="s">
        <v>82</v>
      </c>
      <c r="R99" s="59" t="s">
        <v>82</v>
      </c>
      <c r="S99" s="59" t="s">
        <v>82</v>
      </c>
    </row>
    <row r="100" spans="2:19" ht="31" customHeight="1" x14ac:dyDescent="0.35">
      <c r="B100" s="111" t="s">
        <v>60</v>
      </c>
      <c r="C100" s="111"/>
      <c r="D100" s="98">
        <v>1</v>
      </c>
      <c r="E100" s="98"/>
      <c r="F100" s="23">
        <v>1.1200000000000001</v>
      </c>
      <c r="G100" s="23">
        <v>1.04</v>
      </c>
      <c r="H100" s="23">
        <v>1.18</v>
      </c>
      <c r="I100" s="23">
        <v>1.1299999999999999</v>
      </c>
      <c r="J100" s="23">
        <v>1.24</v>
      </c>
      <c r="K100" s="23">
        <v>1.27</v>
      </c>
      <c r="L100" s="114">
        <v>1</v>
      </c>
      <c r="M100" s="115"/>
      <c r="N100" s="23">
        <v>1.27</v>
      </c>
      <c r="O100" s="23">
        <v>1.53</v>
      </c>
      <c r="P100" s="23">
        <v>1.39</v>
      </c>
      <c r="Q100" s="23">
        <v>1.33</v>
      </c>
      <c r="R100" s="23">
        <v>1.32</v>
      </c>
      <c r="S100" s="23">
        <v>1.2</v>
      </c>
    </row>
    <row r="101" spans="2:19" ht="31.5" customHeight="1" x14ac:dyDescent="0.35">
      <c r="B101" s="111" t="s">
        <v>61</v>
      </c>
      <c r="C101" s="111"/>
      <c r="D101" s="98" t="s">
        <v>78</v>
      </c>
      <c r="E101" s="98"/>
      <c r="F101" s="22">
        <v>0.99539999999999995</v>
      </c>
      <c r="G101" s="22">
        <v>1</v>
      </c>
      <c r="H101" s="22">
        <v>0.99819999999999998</v>
      </c>
      <c r="I101" s="22">
        <v>0.99619999999999997</v>
      </c>
      <c r="J101" s="22">
        <v>0.99909999999999999</v>
      </c>
      <c r="K101" s="22">
        <v>0.99570000000000003</v>
      </c>
      <c r="L101" s="98" t="s">
        <v>78</v>
      </c>
      <c r="M101" s="98"/>
      <c r="N101" s="22">
        <v>0.99409999999999998</v>
      </c>
      <c r="O101" s="22">
        <v>0.99870000000000003</v>
      </c>
      <c r="P101" s="22">
        <v>1</v>
      </c>
      <c r="Q101" s="22">
        <v>1</v>
      </c>
      <c r="R101" s="22">
        <v>0.99570000000000003</v>
      </c>
      <c r="S101" s="22">
        <v>1</v>
      </c>
    </row>
    <row r="102" spans="2:19" ht="34" customHeight="1" x14ac:dyDescent="0.35">
      <c r="B102" s="111" t="s">
        <v>62</v>
      </c>
      <c r="C102" s="111"/>
      <c r="D102" s="98" t="s">
        <v>75</v>
      </c>
      <c r="E102" s="98"/>
      <c r="F102" s="22">
        <v>2.2000000000000001E-3</v>
      </c>
      <c r="G102" s="22">
        <v>2.7000000000000001E-3</v>
      </c>
      <c r="H102" s="22">
        <v>2.3999999999999998E-3</v>
      </c>
      <c r="I102" s="22">
        <v>1.9E-3</v>
      </c>
      <c r="J102" s="22">
        <v>2.3E-3</v>
      </c>
      <c r="K102" s="22">
        <v>1.6999999999999999E-3</v>
      </c>
      <c r="L102" s="112" t="s">
        <v>82</v>
      </c>
      <c r="M102" s="113"/>
      <c r="N102" s="59" t="s">
        <v>82</v>
      </c>
      <c r="O102" s="59" t="s">
        <v>82</v>
      </c>
      <c r="P102" s="59" t="s">
        <v>82</v>
      </c>
      <c r="Q102" s="59" t="s">
        <v>82</v>
      </c>
      <c r="R102" s="59" t="s">
        <v>82</v>
      </c>
      <c r="S102" s="59" t="s">
        <v>82</v>
      </c>
    </row>
    <row r="103" spans="2:19" ht="28" customHeight="1" x14ac:dyDescent="0.35">
      <c r="B103" s="111" t="s">
        <v>63</v>
      </c>
      <c r="C103" s="111"/>
      <c r="D103" s="98" t="s">
        <v>51</v>
      </c>
      <c r="E103" s="98"/>
      <c r="F103" s="22">
        <v>1.2500000000000001E-2</v>
      </c>
      <c r="G103" s="22">
        <v>1.12E-2</v>
      </c>
      <c r="H103" s="22">
        <v>2.3E-2</v>
      </c>
      <c r="I103" s="22">
        <v>5.1900000000000002E-2</v>
      </c>
      <c r="J103" s="22">
        <v>2.47E-2</v>
      </c>
      <c r="K103" s="22">
        <v>1.3299999999999999E-2</v>
      </c>
      <c r="L103" s="112" t="s">
        <v>82</v>
      </c>
      <c r="M103" s="113"/>
      <c r="N103" s="59" t="s">
        <v>82</v>
      </c>
      <c r="O103" s="59" t="s">
        <v>82</v>
      </c>
      <c r="P103" s="59" t="s">
        <v>82</v>
      </c>
      <c r="Q103" s="59" t="s">
        <v>82</v>
      </c>
      <c r="R103" s="59" t="s">
        <v>82</v>
      </c>
      <c r="S103" s="59" t="s">
        <v>82</v>
      </c>
    </row>
    <row r="104" spans="2:19" ht="38" customHeight="1" x14ac:dyDescent="0.35">
      <c r="B104" s="111" t="s">
        <v>64</v>
      </c>
      <c r="C104" s="111"/>
      <c r="D104" s="98" t="s">
        <v>79</v>
      </c>
      <c r="E104" s="98"/>
      <c r="F104" s="22">
        <v>2.5000000000000001E-3</v>
      </c>
      <c r="G104" s="22">
        <v>7.0000000000000001E-3</v>
      </c>
      <c r="H104" s="22">
        <v>7.7999999999999996E-3</v>
      </c>
      <c r="I104" s="22">
        <v>2.3E-3</v>
      </c>
      <c r="J104" s="22">
        <v>6.1000000000000004E-3</v>
      </c>
      <c r="K104" s="22">
        <v>1.5299999999999999E-2</v>
      </c>
      <c r="L104" s="98" t="s">
        <v>79</v>
      </c>
      <c r="M104" s="98"/>
      <c r="N104" s="22">
        <v>3.5000000000000001E-3</v>
      </c>
      <c r="O104" s="22">
        <v>3.0999999999999999E-3</v>
      </c>
      <c r="P104" s="22">
        <v>2.3999999999999998E-3</v>
      </c>
      <c r="Q104" s="22">
        <v>1E-3</v>
      </c>
      <c r="R104" s="24">
        <v>1.6000000000000001E-3</v>
      </c>
      <c r="S104" s="22">
        <v>4.0000000000000002E-4</v>
      </c>
    </row>
    <row r="105" spans="2:19" ht="29" customHeight="1" x14ac:dyDescent="0.35">
      <c r="B105" s="111" t="s">
        <v>65</v>
      </c>
      <c r="C105" s="111"/>
      <c r="D105" s="98" t="s">
        <v>80</v>
      </c>
      <c r="E105" s="98"/>
      <c r="F105" s="22">
        <v>1</v>
      </c>
      <c r="G105" s="22">
        <v>1</v>
      </c>
      <c r="H105" s="22">
        <v>1</v>
      </c>
      <c r="I105" s="22">
        <v>1</v>
      </c>
      <c r="J105" s="22">
        <v>1</v>
      </c>
      <c r="K105" s="22">
        <v>1</v>
      </c>
      <c r="L105" s="98" t="s">
        <v>80</v>
      </c>
      <c r="M105" s="98"/>
      <c r="N105" s="22">
        <v>1</v>
      </c>
      <c r="O105" s="22">
        <v>1</v>
      </c>
      <c r="P105" s="22">
        <v>1</v>
      </c>
      <c r="Q105" s="22">
        <v>1</v>
      </c>
      <c r="R105" s="22">
        <v>0.98180000000000001</v>
      </c>
      <c r="S105" s="22">
        <v>0.98180000000000001</v>
      </c>
    </row>
    <row r="106" spans="2:19" ht="30.5" customHeight="1" x14ac:dyDescent="0.35">
      <c r="B106" s="111" t="s">
        <v>66</v>
      </c>
      <c r="C106" s="111"/>
      <c r="D106" s="98" t="s">
        <v>80</v>
      </c>
      <c r="E106" s="98"/>
      <c r="F106" s="22">
        <v>1</v>
      </c>
      <c r="G106" s="22">
        <v>1</v>
      </c>
      <c r="H106" s="22">
        <v>1</v>
      </c>
      <c r="I106" s="22">
        <v>1</v>
      </c>
      <c r="J106" s="22">
        <v>1</v>
      </c>
      <c r="K106" s="22">
        <v>1</v>
      </c>
      <c r="L106" s="98" t="s">
        <v>80</v>
      </c>
      <c r="M106" s="98"/>
      <c r="N106" s="22">
        <v>1</v>
      </c>
      <c r="O106" s="22">
        <v>1</v>
      </c>
      <c r="P106" s="22">
        <v>1</v>
      </c>
      <c r="Q106" s="22">
        <v>1</v>
      </c>
      <c r="R106" s="22">
        <v>1</v>
      </c>
      <c r="S106" s="22">
        <v>1</v>
      </c>
    </row>
    <row r="107" spans="2:19" ht="28" customHeight="1" x14ac:dyDescent="0.35">
      <c r="B107" s="111" t="s">
        <v>67</v>
      </c>
      <c r="C107" s="111"/>
      <c r="D107" s="98" t="s">
        <v>80</v>
      </c>
      <c r="E107" s="98"/>
      <c r="F107" s="22">
        <v>0.97499999999999998</v>
      </c>
      <c r="G107" s="22">
        <v>1</v>
      </c>
      <c r="H107" s="22">
        <v>0.97499999999999998</v>
      </c>
      <c r="I107" s="22">
        <v>0.97499999999999998</v>
      </c>
      <c r="J107" s="22">
        <v>0.97499999999999998</v>
      </c>
      <c r="K107" s="22">
        <v>0.97499999999999998</v>
      </c>
      <c r="L107" s="98" t="s">
        <v>80</v>
      </c>
      <c r="M107" s="98"/>
      <c r="N107" s="22">
        <v>1</v>
      </c>
      <c r="O107" s="22">
        <v>1</v>
      </c>
      <c r="P107" s="22">
        <v>1</v>
      </c>
      <c r="Q107" s="22">
        <v>1</v>
      </c>
      <c r="R107" s="22">
        <v>1</v>
      </c>
      <c r="S107" s="22">
        <v>1</v>
      </c>
    </row>
    <row r="108" spans="2:19" ht="30" customHeight="1" x14ac:dyDescent="0.35">
      <c r="B108" s="111" t="s">
        <v>68</v>
      </c>
      <c r="C108" s="111"/>
      <c r="D108" s="98" t="s">
        <v>80</v>
      </c>
      <c r="E108" s="98"/>
      <c r="F108" s="22">
        <v>0.84099999999999997</v>
      </c>
      <c r="G108" s="22">
        <v>1</v>
      </c>
      <c r="H108" s="22">
        <v>1</v>
      </c>
      <c r="I108" s="22">
        <v>0.97499999999999998</v>
      </c>
      <c r="J108" s="22">
        <v>0.95</v>
      </c>
      <c r="K108" s="22">
        <v>0.92500000000000004</v>
      </c>
      <c r="L108" s="98" t="s">
        <v>80</v>
      </c>
      <c r="M108" s="98"/>
      <c r="N108" s="22">
        <v>0.97909999999999997</v>
      </c>
      <c r="O108" s="22">
        <v>1</v>
      </c>
      <c r="P108" s="22">
        <v>1</v>
      </c>
      <c r="Q108" s="22">
        <v>1</v>
      </c>
      <c r="R108" s="22">
        <v>0.94440000000000002</v>
      </c>
      <c r="S108" s="22">
        <v>1</v>
      </c>
    </row>
    <row r="109" spans="2:19" ht="32" customHeight="1" x14ac:dyDescent="0.35">
      <c r="B109" s="111" t="s">
        <v>69</v>
      </c>
      <c r="C109" s="111"/>
      <c r="D109" s="98" t="s">
        <v>80</v>
      </c>
      <c r="E109" s="98"/>
      <c r="F109" s="22">
        <v>1</v>
      </c>
      <c r="G109" s="22">
        <v>1</v>
      </c>
      <c r="H109" s="22">
        <v>0.93799999999999994</v>
      </c>
      <c r="I109" s="22">
        <v>1</v>
      </c>
      <c r="J109" s="22">
        <v>0.9375</v>
      </c>
      <c r="K109" s="22">
        <v>1</v>
      </c>
      <c r="L109" s="98" t="s">
        <v>80</v>
      </c>
      <c r="M109" s="98"/>
      <c r="N109" s="22">
        <v>1</v>
      </c>
      <c r="O109" s="22">
        <v>1</v>
      </c>
      <c r="P109" s="22">
        <v>1</v>
      </c>
      <c r="Q109" s="22">
        <v>1</v>
      </c>
      <c r="R109" s="22">
        <v>1</v>
      </c>
      <c r="S109" s="22">
        <v>1</v>
      </c>
    </row>
    <row r="110" spans="2:19" ht="33" customHeight="1" x14ac:dyDescent="0.35">
      <c r="B110" s="111" t="s">
        <v>70</v>
      </c>
      <c r="C110" s="111"/>
      <c r="D110" s="98" t="s">
        <v>80</v>
      </c>
      <c r="E110" s="98"/>
      <c r="F110" s="22">
        <v>1</v>
      </c>
      <c r="G110" s="22">
        <v>1</v>
      </c>
      <c r="H110" s="22">
        <v>1</v>
      </c>
      <c r="I110" s="22">
        <v>1</v>
      </c>
      <c r="J110" s="22">
        <v>1</v>
      </c>
      <c r="K110" s="22">
        <v>1</v>
      </c>
      <c r="L110" s="98" t="s">
        <v>80</v>
      </c>
      <c r="M110" s="98"/>
      <c r="N110" s="22">
        <v>1</v>
      </c>
      <c r="O110" s="22">
        <v>1</v>
      </c>
      <c r="P110" s="22">
        <v>1</v>
      </c>
      <c r="Q110" s="22">
        <v>1</v>
      </c>
      <c r="R110" s="22">
        <v>1</v>
      </c>
      <c r="S110" s="22">
        <v>1</v>
      </c>
    </row>
    <row r="111" spans="2:19" ht="33.5" customHeight="1" x14ac:dyDescent="0.35">
      <c r="B111" s="116" t="s">
        <v>101</v>
      </c>
      <c r="C111" s="116"/>
      <c r="D111" s="112" t="s">
        <v>82</v>
      </c>
      <c r="E111" s="113"/>
      <c r="F111" s="59" t="s">
        <v>82</v>
      </c>
      <c r="G111" s="59" t="s">
        <v>82</v>
      </c>
      <c r="H111" s="59" t="s">
        <v>82</v>
      </c>
      <c r="I111" s="59" t="s">
        <v>82</v>
      </c>
      <c r="J111" s="59" t="s">
        <v>82</v>
      </c>
      <c r="K111" s="59" t="s">
        <v>82</v>
      </c>
      <c r="L111" s="117" t="s">
        <v>102</v>
      </c>
      <c r="M111" s="118"/>
      <c r="N111" s="68" t="s">
        <v>115</v>
      </c>
      <c r="O111" s="69"/>
      <c r="P111" s="70"/>
      <c r="Q111" s="22">
        <v>0.11550000000000001</v>
      </c>
      <c r="R111" s="22">
        <v>0.16689999999999999</v>
      </c>
      <c r="S111" s="22">
        <v>0.25</v>
      </c>
    </row>
    <row r="112" spans="2:19" ht="40.5" customHeight="1" x14ac:dyDescent="0.35">
      <c r="B112" s="116" t="s">
        <v>103</v>
      </c>
      <c r="C112" s="116"/>
      <c r="D112" s="112" t="s">
        <v>82</v>
      </c>
      <c r="E112" s="113"/>
      <c r="F112" s="59" t="s">
        <v>82</v>
      </c>
      <c r="G112" s="59" t="s">
        <v>82</v>
      </c>
      <c r="H112" s="59" t="s">
        <v>82</v>
      </c>
      <c r="I112" s="59" t="s">
        <v>82</v>
      </c>
      <c r="J112" s="59" t="s">
        <v>82</v>
      </c>
      <c r="K112" s="59" t="s">
        <v>82</v>
      </c>
      <c r="L112" s="117" t="s">
        <v>105</v>
      </c>
      <c r="M112" s="118"/>
      <c r="N112" s="22">
        <v>1</v>
      </c>
      <c r="O112" s="22">
        <v>1</v>
      </c>
      <c r="P112" s="22">
        <v>1</v>
      </c>
      <c r="Q112" s="22">
        <v>1</v>
      </c>
      <c r="R112" s="22">
        <v>1</v>
      </c>
      <c r="S112" s="22">
        <v>1</v>
      </c>
    </row>
    <row r="113" spans="2:19" ht="50.5" customHeight="1" x14ac:dyDescent="0.35">
      <c r="B113" s="116" t="s">
        <v>104</v>
      </c>
      <c r="C113" s="116"/>
      <c r="D113" s="112" t="s">
        <v>82</v>
      </c>
      <c r="E113" s="113"/>
      <c r="F113" s="59" t="s">
        <v>82</v>
      </c>
      <c r="G113" s="59" t="s">
        <v>82</v>
      </c>
      <c r="H113" s="59" t="s">
        <v>82</v>
      </c>
      <c r="I113" s="59" t="s">
        <v>82</v>
      </c>
      <c r="J113" s="59" t="s">
        <v>82</v>
      </c>
      <c r="K113" s="59" t="s">
        <v>82</v>
      </c>
      <c r="L113" s="117" t="s">
        <v>106</v>
      </c>
      <c r="M113" s="118"/>
      <c r="N113" s="22">
        <v>1</v>
      </c>
      <c r="O113" s="22">
        <v>1</v>
      </c>
      <c r="P113" s="22">
        <v>1</v>
      </c>
      <c r="Q113" s="22">
        <v>1</v>
      </c>
      <c r="R113" s="22">
        <v>1</v>
      </c>
      <c r="S113" s="22">
        <v>1</v>
      </c>
    </row>
    <row r="114" spans="2:19" ht="33.5" customHeight="1" x14ac:dyDescent="0.35">
      <c r="B114" s="116" t="s">
        <v>107</v>
      </c>
      <c r="C114" s="116"/>
      <c r="D114" s="112" t="s">
        <v>82</v>
      </c>
      <c r="E114" s="113"/>
      <c r="F114" s="59" t="s">
        <v>82</v>
      </c>
      <c r="G114" s="59" t="s">
        <v>82</v>
      </c>
      <c r="H114" s="59" t="s">
        <v>82</v>
      </c>
      <c r="I114" s="59" t="s">
        <v>82</v>
      </c>
      <c r="J114" s="59" t="s">
        <v>82</v>
      </c>
      <c r="K114" s="59" t="s">
        <v>82</v>
      </c>
      <c r="L114" s="117" t="s">
        <v>108</v>
      </c>
      <c r="M114" s="118"/>
      <c r="N114" s="22">
        <v>1.6000000000000001E-3</v>
      </c>
      <c r="O114" s="22">
        <v>8.0000000000000004E-4</v>
      </c>
      <c r="P114" s="22">
        <v>8.6999999999999994E-3</v>
      </c>
      <c r="Q114" s="22">
        <v>1.7399999999999999E-2</v>
      </c>
      <c r="R114" s="22">
        <v>1.4800000000000001E-2</v>
      </c>
      <c r="S114" s="22">
        <v>2.0999999999999999E-3</v>
      </c>
    </row>
    <row r="115" spans="2:19" ht="20" customHeight="1" x14ac:dyDescent="0.35">
      <c r="B115" s="57"/>
      <c r="C115" s="57"/>
    </row>
    <row r="116" spans="2:19" ht="15.5" x14ac:dyDescent="0.35">
      <c r="B116" s="14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 t="s">
        <v>119</v>
      </c>
      <c r="S116" s="21"/>
    </row>
    <row r="117" spans="2:19" ht="15.5" x14ac:dyDescent="0.35">
      <c r="B117" s="14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2:19" ht="15.5" x14ac:dyDescent="0.35">
      <c r="B118" s="14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2:19" ht="15.5" x14ac:dyDescent="0.35">
      <c r="B119" s="14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2:19" ht="15.5" x14ac:dyDescent="0.35">
      <c r="B120" s="14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2:19" x14ac:dyDescent="0.35">
      <c r="F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19" ht="15.5" x14ac:dyDescent="0.35">
      <c r="B122" s="92" t="s">
        <v>110</v>
      </c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</row>
    <row r="123" spans="2:19" ht="15.5" x14ac:dyDescent="0.35">
      <c r="B123" s="92" t="s">
        <v>40</v>
      </c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</row>
    <row r="124" spans="2:19" ht="15.5" x14ac:dyDescent="0.35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</row>
    <row r="125" spans="2:19" ht="15.5" x14ac:dyDescent="0.35">
      <c r="B125" s="14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2:19" x14ac:dyDescent="0.35">
      <c r="B126" s="90" t="s">
        <v>86</v>
      </c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</row>
  </sheetData>
  <mergeCells count="141">
    <mergeCell ref="D109:E109"/>
    <mergeCell ref="D110:E110"/>
    <mergeCell ref="B110:C110"/>
    <mergeCell ref="B111:C111"/>
    <mergeCell ref="B112:C112"/>
    <mergeCell ref="B113:C113"/>
    <mergeCell ref="B114:C114"/>
    <mergeCell ref="D111:E111"/>
    <mergeCell ref="D112:E112"/>
    <mergeCell ref="D113:E113"/>
    <mergeCell ref="D114:E114"/>
    <mergeCell ref="L111:M111"/>
    <mergeCell ref="L112:M112"/>
    <mergeCell ref="L113:M113"/>
    <mergeCell ref="L114:M114"/>
    <mergeCell ref="L102:M102"/>
    <mergeCell ref="L103:M103"/>
    <mergeCell ref="L104:M104"/>
    <mergeCell ref="L105:M105"/>
    <mergeCell ref="L106:M106"/>
    <mergeCell ref="L107:M107"/>
    <mergeCell ref="L108:M108"/>
    <mergeCell ref="L109:M109"/>
    <mergeCell ref="L110:M110"/>
    <mergeCell ref="B97:C97"/>
    <mergeCell ref="B98:C98"/>
    <mergeCell ref="B99:C99"/>
    <mergeCell ref="B100:C100"/>
    <mergeCell ref="L97:M97"/>
    <mergeCell ref="L98:M98"/>
    <mergeCell ref="L99:M99"/>
    <mergeCell ref="L100:M100"/>
    <mergeCell ref="L101:M101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L91:M91"/>
    <mergeCell ref="D91:E91"/>
    <mergeCell ref="B91:C91"/>
    <mergeCell ref="B90:S90"/>
    <mergeCell ref="D92:E92"/>
    <mergeCell ref="D93:E93"/>
    <mergeCell ref="D94:E94"/>
    <mergeCell ref="D95:E95"/>
    <mergeCell ref="D96:E96"/>
    <mergeCell ref="L92:M92"/>
    <mergeCell ref="L93:M93"/>
    <mergeCell ref="L94:M94"/>
    <mergeCell ref="L95:M95"/>
    <mergeCell ref="L96:M96"/>
    <mergeCell ref="B92:C92"/>
    <mergeCell ref="B93:C93"/>
    <mergeCell ref="B94:C94"/>
    <mergeCell ref="B95:C95"/>
    <mergeCell ref="B96:C96"/>
    <mergeCell ref="D102:E102"/>
    <mergeCell ref="D103:E103"/>
    <mergeCell ref="D104:E104"/>
    <mergeCell ref="D105:E105"/>
    <mergeCell ref="D106:E106"/>
    <mergeCell ref="D107:E107"/>
    <mergeCell ref="D108:E108"/>
    <mergeCell ref="D97:E97"/>
    <mergeCell ref="D98:E98"/>
    <mergeCell ref="D99:E99"/>
    <mergeCell ref="B126:S126"/>
    <mergeCell ref="C26:C27"/>
    <mergeCell ref="C28:C29"/>
    <mergeCell ref="B89:S89"/>
    <mergeCell ref="B122:S122"/>
    <mergeCell ref="B123:S123"/>
    <mergeCell ref="B54:S54"/>
    <mergeCell ref="B55:B56"/>
    <mergeCell ref="C55:S55"/>
    <mergeCell ref="B78:S78"/>
    <mergeCell ref="B44:S44"/>
    <mergeCell ref="B45:B46"/>
    <mergeCell ref="J26:J27"/>
    <mergeCell ref="J28:J29"/>
    <mergeCell ref="N26:N27"/>
    <mergeCell ref="N28:N29"/>
    <mergeCell ref="L26:L27"/>
    <mergeCell ref="L28:L29"/>
    <mergeCell ref="C45:S45"/>
    <mergeCell ref="B49:S49"/>
    <mergeCell ref="B50:B51"/>
    <mergeCell ref="C50:S50"/>
    <mergeCell ref="D100:E100"/>
    <mergeCell ref="D101:E101"/>
    <mergeCell ref="B85:C85"/>
    <mergeCell ref="B86:C86"/>
    <mergeCell ref="B87:C87"/>
    <mergeCell ref="B66:S66"/>
    <mergeCell ref="B67:B68"/>
    <mergeCell ref="C67:S67"/>
    <mergeCell ref="B2:S2"/>
    <mergeCell ref="B3:S3"/>
    <mergeCell ref="B5:S5"/>
    <mergeCell ref="B6:S6"/>
    <mergeCell ref="B8:S8"/>
    <mergeCell ref="B32:S32"/>
    <mergeCell ref="B33:B34"/>
    <mergeCell ref="C33:S33"/>
    <mergeCell ref="B37:S37"/>
    <mergeCell ref="B38:B39"/>
    <mergeCell ref="C38:S38"/>
    <mergeCell ref="B9:B10"/>
    <mergeCell ref="C9:S9"/>
    <mergeCell ref="B21:S21"/>
    <mergeCell ref="B22:B23"/>
    <mergeCell ref="C22:S22"/>
    <mergeCell ref="B1:S1"/>
    <mergeCell ref="N111:P111"/>
    <mergeCell ref="D79:S79"/>
    <mergeCell ref="L80:M80"/>
    <mergeCell ref="L81:M81"/>
    <mergeCell ref="L82:M82"/>
    <mergeCell ref="L83:M83"/>
    <mergeCell ref="L84:M84"/>
    <mergeCell ref="L85:M85"/>
    <mergeCell ref="L86:M86"/>
    <mergeCell ref="L87:M87"/>
    <mergeCell ref="D80:E80"/>
    <mergeCell ref="D81:E81"/>
    <mergeCell ref="D82:E82"/>
    <mergeCell ref="D83:E83"/>
    <mergeCell ref="D84:E84"/>
    <mergeCell ref="D85:E85"/>
    <mergeCell ref="D86:E86"/>
    <mergeCell ref="D87:E87"/>
    <mergeCell ref="B79:C80"/>
    <mergeCell ref="B81:C81"/>
    <mergeCell ref="B82:C82"/>
    <mergeCell ref="B83:C83"/>
    <mergeCell ref="B84:C84"/>
  </mergeCells>
  <pageMargins left="0.23622047244094491" right="3.937007874015748E-2" top="0.35433070866141736" bottom="0.74803149606299213" header="0.31496062992125984" footer="0.31496062992125984"/>
  <pageSetup paperSize="9" scale="55" firstPageNumber="4294967295" fitToHeight="0" orientation="landscape" r:id="rId1"/>
  <headerFooter>
    <oddFooter>&amp;C&amp;G</oddFooter>
  </headerFooter>
  <ignoredErrors>
    <ignoredError sqref="M64:N64 M76:N76 J42 K42:L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Consolidado 2023</vt:lpstr>
      <vt:lpstr>'Consolidado 2023'!Area_de_impressao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revision>1</cp:revision>
  <cp:lastPrinted>2024-08-27T14:14:51Z</cp:lastPrinted>
  <dcterms:created xsi:type="dcterms:W3CDTF">2021-11-17T19:16:09Z</dcterms:created>
  <dcterms:modified xsi:type="dcterms:W3CDTF">2024-08-27T14:16:42Z</dcterms:modified>
</cp:coreProperties>
</file>