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UGOL\2024\"/>
    </mc:Choice>
  </mc:AlternateContent>
  <xr:revisionPtr revIDLastSave="0" documentId="13_ncr:1_{581E7C8F-0319-4459-96BB-7EC974D1D0C1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4.2024" sheetId="1" r:id="rId1"/>
  </sheets>
  <definedNames>
    <definedName name="_xlnm.Print_Area" localSheetId="0">'04.2024'!$A$1:$B$128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9" i="1" l="1"/>
  <c r="B109" i="1"/>
  <c r="B103" i="1"/>
  <c r="B99" i="1"/>
  <c r="B96" i="1"/>
  <c r="B82" i="1"/>
  <c r="B78" i="1"/>
  <c r="B65" i="1"/>
  <c r="B69" i="1" s="1"/>
  <c r="B59" i="1"/>
  <c r="B45" i="1"/>
  <c r="B41" i="1"/>
  <c r="B32" i="1"/>
  <c r="B26" i="1"/>
  <c r="B85" i="1" l="1"/>
  <c r="B56" i="1"/>
  <c r="B38" i="1"/>
  <c r="B121" i="1"/>
  <c r="B92" i="1"/>
  <c r="B62" i="1"/>
  <c r="B93" i="1" l="1"/>
  <c r="B115" i="1" l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<sst xmlns="http://schemas.openxmlformats.org/spreadsheetml/2006/main" count="109" uniqueCount="109">
  <si>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</si>
  <si>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</si>
  <si>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</si>
  <si>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</si>
  <si>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</si>
  <si>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</si>
  <si>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</si>
  <si>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</si>
  <si>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</si>
  <si>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</si>
  <si>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</si>
  <si>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</si>
  <si>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</si>
  <si>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</si>
  <si>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</si>
  <si>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</si>
  <si>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</si>
  <si>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</si>
  <si>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</si>
  <si>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</si>
  <si>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</si>
  <si>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</si>
  <si>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</si>
  <si>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</si>
  <si>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</si>
  <si>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</si>
  <si>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</si>
  <si>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</si>
  <si>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</si>
  <si>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</si>
  <si>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</si>
  <si>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</si>
  <si>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</si>
  <si>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</si>
  <si>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</si>
  <si>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</si>
  <si>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TOTAL DE PAGAMENTOS - INVESTIMENTO</t>
  </si>
  <si>
    <t>Fonte: Extratos bancários e Relatorio SIPEF/BRGAAP.</t>
  </si>
  <si>
    <t>GERÊNCIA CORPORATIVA DE CUSTOS, CONTÁBIL E FINANCEIRA:</t>
  </si>
  <si>
    <t>*Obs.: Valores de glosas não informados devido ao não recebimento das informações por parte da SES.</t>
  </si>
  <si>
    <t>8.1 Glosa - residentes cedidos *</t>
  </si>
  <si>
    <t>8.3 Glosa - Fatura Equatorial *</t>
  </si>
  <si>
    <t>2.5 Outras entradas - Reembolsos/Contratação de empréstimo</t>
  </si>
  <si>
    <t>1.2.1 ITAU C/C 32.200-9 HUGOL</t>
  </si>
  <si>
    <t>1.2.2 C/C - 00000446-8 HUGOL</t>
  </si>
  <si>
    <t>1.2.3 ITAU C/C 31291-9 HUGOL</t>
  </si>
  <si>
    <t>1.2.4 CEF C/C 6945-0 CUSTEIO</t>
  </si>
  <si>
    <t>1.2.5 CEF C/C 6948-5 FUNDO DE PROV RESCISOES TRAB E ACOES JUD 3% VLR</t>
  </si>
  <si>
    <t>1.3.1 ITAU C/ APLICAÇÃO 32200-9 HUGOL</t>
  </si>
  <si>
    <t>1.3.2 CEF - APLIC. 6945-0 CUSTEIO</t>
  </si>
  <si>
    <t>1.3.3 CEF - APLIC. 6947-7 INVESTIMENTO</t>
  </si>
  <si>
    <t>1.3.4 CEF - APLIC. 6948-5 FUNDO DE PROV RESCISOES TRAB E AÇOES JUD 3% VLR</t>
  </si>
  <si>
    <t>1.3.5 ITAU C/APLIC. 31291-9 - FUNDO DE PROV RESCISOES TRAB E AÇOES JUD 3% VLR</t>
  </si>
  <si>
    <t>SALDO ANTERIOR (soma= 1.1+1.2+1.3)</t>
  </si>
  <si>
    <t>5.1.8 Outros</t>
  </si>
  <si>
    <t>5.1.6.1 Encargos Sobre Folha de Pagamento</t>
  </si>
  <si>
    <t>5.1.6.2 Encargos Sobre Rescisão Trabalhista</t>
  </si>
  <si>
    <t>7.2.1 ITAU C/C 32.200-9 HUGOL</t>
  </si>
  <si>
    <t>7.2.2 C/C - 00000446-8 HUGOL</t>
  </si>
  <si>
    <t>7.2.3 ITAU C/C 31291-9 HUGOL</t>
  </si>
  <si>
    <t>7.2.4 CEF C/C 6945-0 CUSTEIO</t>
  </si>
  <si>
    <t>7.2.5 CEF C/C 6948-5 FUNDO DE PROV RESCISOES TRAB E ACOES JUD 3% VLR</t>
  </si>
  <si>
    <t>7.3.1 ITAU C/ APLICAÇÃO 32200-9 HUGOL</t>
  </si>
  <si>
    <t>7.3.2 CEF - APLIC. 6945-0 CUSTEIO</t>
  </si>
  <si>
    <t>7.3.3 CEF - APLIC. 6947-7 INVESTIMENTO</t>
  </si>
  <si>
    <t>7.3.4 CEF - APLIC. 6948-5 FUNDO DE PROV RESCISOES TRAB E AÇOES JUD 3% VLR</t>
  </si>
  <si>
    <t>7.3.5 ITAU C/APLIC. 31291-9 - FUNDO DE PROV RESCISOES TRAB E AÇOES JUD 3% VLR</t>
  </si>
  <si>
    <t>SALDO BANCÁRIO FINAL (soma=7.1+7.2+7.3)</t>
  </si>
  <si>
    <t>6.1.1 Valor excedente devolvido à SES, referente a compra de equipamento</t>
  </si>
  <si>
    <t>2.1.1 CEF C/C 6945-0 CUSTEIO</t>
  </si>
  <si>
    <t>2.1.2 CEF C/C 6948-5 FUNDO DE PROV RESCISOES TRAB E ACOES JUD 3% VLR</t>
  </si>
  <si>
    <t xml:space="preserve">2.1 Repasse - CUSTEIO   </t>
  </si>
  <si>
    <t xml:space="preserve">2.2 Repasse - INVESTIMENTO  </t>
  </si>
  <si>
    <t xml:space="preserve">3.1 Resgate Aplicação -  CUSTEIO  </t>
  </si>
  <si>
    <t xml:space="preserve">3.2 Resgate Aplicação - INVESTIMENTO  </t>
  </si>
  <si>
    <t>2.3.1 ITAU C/ APLICAÇÃO 32200-9 HUGOL</t>
  </si>
  <si>
    <t>2.3.2 CEF - APLIC. 6948-5 FUNDO DE PROV RESCISOES TRAB E AÇOES JUD 3% VLR</t>
  </si>
  <si>
    <t xml:space="preserve">2.5.1 Contratação de Emprestimo </t>
  </si>
  <si>
    <t>2.5.2 Reembolso Rescisão e 13°</t>
  </si>
  <si>
    <t>2.5.3 Reembolso Unimed</t>
  </si>
  <si>
    <t xml:space="preserve">2.5.5 Reembolso Sentença Judicial </t>
  </si>
  <si>
    <t>4.1.2 CEF C/C 6948-5 FUNDO DE PROV RESCISOES TRAB E ACOES JUD 3% VLR</t>
  </si>
  <si>
    <t>5.2.4 Outros</t>
  </si>
  <si>
    <t>TOTAL DE ENTRADAS (soma=2.1+2.2+2.3+2.4+2.5)</t>
  </si>
  <si>
    <t>TOTAL DOS RESGATES (soma=3.1+3.2)</t>
  </si>
  <si>
    <t>TOTAL DAS APLICAÇÕES FINANCEIRAS (soma= 4.1+4.2)</t>
  </si>
  <si>
    <t>TOTAL DE PAGAMENTOS - CUSTEIO (soma= 5.1.1+5.1.2+5.1.3+5.1.4+5.1.5+5.1.6+5.1.7+5.1.8)</t>
  </si>
  <si>
    <t>TOTAL GERAL DOS PAGAMENTOS (soma= 5.1+5.2)</t>
  </si>
  <si>
    <t>TOTAL VALORES DEVOLVIDOS (soma=6.1+6.2)</t>
  </si>
  <si>
    <t>2.5.6 Reembolso Estorno de pagamento</t>
  </si>
  <si>
    <t>5.1.8.1 Devolução Empréstimo Agir</t>
  </si>
  <si>
    <t xml:space="preserve">4.1 Aplicação Financeira -  CUSTEIO </t>
  </si>
  <si>
    <t>2.3 Rendimento sobre Aplicação Financeiras - CUSTEIO</t>
  </si>
  <si>
    <t xml:space="preserve">2.4 Rendimento sobre Aplicação Financeiras - INVESTIMENTO </t>
  </si>
  <si>
    <t xml:space="preserve">4.2 Aplicação Financeira  - INVESTIMENTO </t>
  </si>
  <si>
    <t>1.2 Banco Conta Corrente - CUSTEIO  e INVESTIMENTO</t>
  </si>
  <si>
    <t>1.3 Aplicações Financeiras - CUSTEIO e INVESTIMENTO</t>
  </si>
  <si>
    <t>7.2. Banco Conta Corrente - CUSTEIO E INVESTIMENTO</t>
  </si>
  <si>
    <t xml:space="preserve">7.3 Aplicações Financeiras - CUSTEIO E INVESTIMENTO </t>
  </si>
  <si>
    <t>2.5.4 Reembolso Ordenados e Salários</t>
  </si>
  <si>
    <t>3.1.1 ITAU C/ APLICAÇÃO 32200-9 HUGOL; CEF - APLIC. 6945-0 CUSTEIO</t>
  </si>
  <si>
    <t>4.1.1 CEF APLIC. 6945-0 CUSTEIO</t>
  </si>
  <si>
    <t>Competência: 04/2024</t>
  </si>
  <si>
    <t>5.1.8.2 Estorno de pagamento</t>
  </si>
  <si>
    <t>7.SALDO BANCÁRIO FINAL EM 30/04/2024</t>
  </si>
  <si>
    <t>Goiânia, 27 de setembro de 2024.</t>
  </si>
  <si>
    <t xml:space="preserve">VIGÊNCIA DO CONTRATO DE GESTÃO:      INÍCIO 15/07/2023      E      TÉRMINO  15/07/2026 </t>
  </si>
  <si>
    <t>CONTRATO DE GESTÃO/ADITIVO Nº:   003/2014 SES/GO              11° TERMO ADITIVO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</si>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</sst>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4" fillId="6" borderId="1" xfId="0" applyFont="1" applyFill="1" applyBorder="1" applyAlignment="1">
      <alignment vertical="top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 applyAlignment="1">
      <alignment vertical="top"/>
    </xf>
    <xf numFmtId="0" fontId="9" fillId="7" borderId="1" xfId="0" applyFont="1" applyFill="1" applyBorder="1" applyAlignment="1">
      <alignment horizontal="left" vertical="center"/>
    </xf>
    <xf numFmtId="4" fontId="0" fillId="7" borderId="1" xfId="1" applyNumberFormat="1" applyFont="1" applyFill="1" applyBorder="1" applyAlignment="1" applyProtection="1">
      <alignment vertical="center"/>
    </xf>
    <xf numFmtId="0" fontId="4" fillId="7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4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4" fontId="11" fillId="0" borderId="1" xfId="0" applyNumberFormat="1" applyFont="1" applyBorder="1" applyAlignment="1">
      <alignment vertical="center" shrinkToFit="1"/>
    </xf>
    <xf numFmtId="4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2188322</xdr:colOff>
      <xdr:row>0</xdr:row>
      <xdr:rowOff>316940</xdr:rowOff>
    </xdr:from>
    <xdr:to>
      <xdr:col>1</xdr:col>
      <xdr:colOff>255434</xdr:colOff>
      <xdr:row>0</xdr:row>
      <xdr:rowOff>1220908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7DA61AE-DC36-4D10-AEB2-F1AA1281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322" y="316940"/>
          <a:ext cx="5656669" cy="90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3"/>
  <sheetViews>
    <sheetView showGridLines="0" tabSelected="1" zoomScale="85" zoomScaleNormal="85" zoomScaleSheetLayoutView="70" zoomScalePageLayoutView="70" workbookViewId="0">
      <selection activeCell="C12" sqref="C12"/>
    </sheetView>
  </sheetViews>
  <sheetFormatPr defaultColWidth="41.7265625" defaultRowHeight="14.5" x14ac:dyDescent="0.35"/>
  <cols>
    <col min="1" max="1" width="108.54296875" customWidth="1"/>
    <col min="2" max="2" width="42.5429687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108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31</v>
      </c>
      <c r="B10" s="77"/>
      <c r="C10" s="1"/>
    </row>
    <row r="11" spans="1:3" customFormat="1" x14ac:dyDescent="0.35">
      <c r="A11" s="3" t="s">
        <v>32</v>
      </c>
      <c r="B11" s="4"/>
      <c r="C11" s="1"/>
    </row>
    <row r="12" spans="1:3" customFormat="1" x14ac:dyDescent="0.35">
      <c r="A12" s="68" t="s">
        <v>34</v>
      </c>
      <c r="B12" s="68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68" t="s">
        <v>33</v>
      </c>
      <c r="B14" s="68"/>
      <c r="C14" s="1"/>
    </row>
    <row r="15" spans="1:3" customFormat="1" x14ac:dyDescent="0.35">
      <c r="A15" s="5" t="s">
        <v>30</v>
      </c>
      <c r="B15" s="4"/>
      <c r="C15" s="1"/>
    </row>
    <row r="16" spans="1:3" customFormat="1" x14ac:dyDescent="0.35">
      <c r="A16" s="5" t="s">
        <v>107</v>
      </c>
      <c r="B16" s="19"/>
      <c r="C16" s="1"/>
    </row>
    <row r="17" spans="1:4" x14ac:dyDescent="0.35">
      <c r="A17" s="5" t="s">
        <v>106</v>
      </c>
      <c r="B17" s="19"/>
      <c r="C17" s="1"/>
      <c r="D17"/>
    </row>
    <row r="18" spans="1:4" s="9" customFormat="1" x14ac:dyDescent="0.35">
      <c r="A18" s="6" t="s">
        <v>1</v>
      </c>
      <c r="B18" s="19">
        <v>33007376.07</v>
      </c>
      <c r="C18" s="8"/>
    </row>
    <row r="19" spans="1:4" s="9" customFormat="1" x14ac:dyDescent="0.35">
      <c r="A19" s="6" t="s">
        <v>2</v>
      </c>
      <c r="B19" s="19">
        <v>0</v>
      </c>
      <c r="C19" s="8"/>
    </row>
    <row r="20" spans="1:4" s="9" customFormat="1" x14ac:dyDescent="0.35">
      <c r="A20" s="6"/>
      <c r="B20" s="7"/>
      <c r="C20" s="8"/>
    </row>
    <row r="21" spans="1:4" ht="26" x14ac:dyDescent="0.35">
      <c r="A21" s="69" t="s">
        <v>3</v>
      </c>
      <c r="B21" s="69"/>
      <c r="D21"/>
    </row>
    <row r="22" spans="1:4" ht="14.5" customHeight="1" x14ac:dyDescent="0.35">
      <c r="A22" s="72" t="s">
        <v>102</v>
      </c>
      <c r="B22" s="70" t="s">
        <v>4</v>
      </c>
      <c r="D22"/>
    </row>
    <row r="23" spans="1:4" ht="14.25" customHeight="1" x14ac:dyDescent="0.35">
      <c r="A23" s="73"/>
      <c r="B23" s="70"/>
      <c r="C23" s="10"/>
      <c r="D23"/>
    </row>
    <row r="24" spans="1:4" x14ac:dyDescent="0.35">
      <c r="A24" s="37" t="s">
        <v>5</v>
      </c>
      <c r="B24" s="38"/>
      <c r="C24" s="11"/>
      <c r="D24"/>
    </row>
    <row r="25" spans="1:4" x14ac:dyDescent="0.35">
      <c r="A25" s="57" t="s">
        <v>6</v>
      </c>
      <c r="B25" s="58">
        <v>2067.77</v>
      </c>
      <c r="C25" s="12"/>
      <c r="D25"/>
    </row>
    <row r="26" spans="1:4" x14ac:dyDescent="0.35">
      <c r="A26" s="57" t="s">
        <v>95</v>
      </c>
      <c r="B26" s="58">
        <f>SUM(B27:B31)</f>
        <v>5848.46</v>
      </c>
      <c r="C26" s="12"/>
      <c r="D26"/>
    </row>
    <row r="27" spans="1:4" x14ac:dyDescent="0.35">
      <c r="A27" s="39" t="s">
        <v>43</v>
      </c>
      <c r="B27" s="40">
        <v>5848.46</v>
      </c>
      <c r="C27" s="12"/>
      <c r="D27"/>
    </row>
    <row r="28" spans="1:4" x14ac:dyDescent="0.35">
      <c r="A28" s="39" t="s">
        <v>44</v>
      </c>
      <c r="B28" s="40">
        <v>0</v>
      </c>
      <c r="C28" s="12"/>
      <c r="D28"/>
    </row>
    <row r="29" spans="1:4" x14ac:dyDescent="0.35">
      <c r="A29" s="39" t="s">
        <v>45</v>
      </c>
      <c r="B29" s="40">
        <v>0</v>
      </c>
      <c r="C29" s="12"/>
      <c r="D29"/>
    </row>
    <row r="30" spans="1:4" x14ac:dyDescent="0.35">
      <c r="A30" s="39" t="s">
        <v>46</v>
      </c>
      <c r="B30" s="40">
        <v>0</v>
      </c>
      <c r="C30" s="12"/>
      <c r="D30"/>
    </row>
    <row r="31" spans="1:4" x14ac:dyDescent="0.35">
      <c r="A31" s="39" t="s">
        <v>47</v>
      </c>
      <c r="B31" s="40">
        <v>0</v>
      </c>
      <c r="C31" s="12"/>
      <c r="D31"/>
    </row>
    <row r="32" spans="1:4" x14ac:dyDescent="0.35">
      <c r="A32" s="57" t="s">
        <v>96</v>
      </c>
      <c r="B32" s="58">
        <f>SUM(B33:B37)</f>
        <v>24950.13</v>
      </c>
      <c r="C32" s="12"/>
      <c r="D32"/>
    </row>
    <row r="33" spans="1:4" x14ac:dyDescent="0.35">
      <c r="A33" s="39" t="s">
        <v>48</v>
      </c>
      <c r="B33" s="40">
        <v>0</v>
      </c>
      <c r="C33" s="12"/>
      <c r="D33"/>
    </row>
    <row r="34" spans="1:4" x14ac:dyDescent="0.35">
      <c r="A34" s="39" t="s">
        <v>49</v>
      </c>
      <c r="B34" s="40">
        <v>3085.18</v>
      </c>
      <c r="C34" s="12"/>
      <c r="D34"/>
    </row>
    <row r="35" spans="1:4" x14ac:dyDescent="0.35">
      <c r="A35" s="39" t="s">
        <v>50</v>
      </c>
      <c r="B35" s="40">
        <v>0</v>
      </c>
      <c r="C35" s="12"/>
      <c r="D35"/>
    </row>
    <row r="36" spans="1:4" x14ac:dyDescent="0.35">
      <c r="A36" s="39" t="s">
        <v>51</v>
      </c>
      <c r="B36" s="40">
        <v>21864.95</v>
      </c>
      <c r="C36" s="12"/>
      <c r="D36"/>
    </row>
    <row r="37" spans="1:4" x14ac:dyDescent="0.35">
      <c r="A37" s="39" t="s">
        <v>52</v>
      </c>
      <c r="B37" s="40">
        <v>0</v>
      </c>
      <c r="C37" s="12"/>
      <c r="D37"/>
    </row>
    <row r="38" spans="1:4" x14ac:dyDescent="0.35">
      <c r="A38" s="41" t="s">
        <v>53</v>
      </c>
      <c r="B38" s="42">
        <f>SUM(B25+B26+B32)</f>
        <v>32866.36</v>
      </c>
      <c r="C38" s="12"/>
      <c r="D38"/>
    </row>
    <row r="39" spans="1:4" x14ac:dyDescent="0.35">
      <c r="A39" s="39"/>
      <c r="B39" s="43"/>
      <c r="C39" s="12"/>
      <c r="D39"/>
    </row>
    <row r="40" spans="1:4" x14ac:dyDescent="0.35">
      <c r="A40" s="37" t="s">
        <v>7</v>
      </c>
      <c r="B40" s="37"/>
      <c r="C40" s="10"/>
      <c r="D40"/>
    </row>
    <row r="41" spans="1:4" x14ac:dyDescent="0.35">
      <c r="A41" s="62" t="s">
        <v>71</v>
      </c>
      <c r="B41" s="58">
        <f>SUM(B42:B43)</f>
        <v>32070602.379999999</v>
      </c>
      <c r="C41" s="13"/>
      <c r="D41"/>
    </row>
    <row r="42" spans="1:4" x14ac:dyDescent="0.35">
      <c r="A42" s="44" t="s">
        <v>69</v>
      </c>
      <c r="B42" s="40">
        <v>32070602.379999999</v>
      </c>
      <c r="C42" s="13"/>
      <c r="D42"/>
    </row>
    <row r="43" spans="1:4" x14ac:dyDescent="0.35">
      <c r="A43" s="44" t="s">
        <v>70</v>
      </c>
      <c r="B43" s="40">
        <v>0</v>
      </c>
      <c r="C43" s="13"/>
      <c r="D43"/>
    </row>
    <row r="44" spans="1:4" x14ac:dyDescent="0.35">
      <c r="A44" s="62" t="s">
        <v>72</v>
      </c>
      <c r="B44" s="58">
        <v>0</v>
      </c>
      <c r="C44" s="13"/>
      <c r="D44"/>
    </row>
    <row r="45" spans="1:4" x14ac:dyDescent="0.35">
      <c r="A45" s="63" t="s">
        <v>92</v>
      </c>
      <c r="B45" s="58">
        <f>SUM(B46:B47)</f>
        <v>60803.8</v>
      </c>
      <c r="C45" s="13"/>
      <c r="D45"/>
    </row>
    <row r="46" spans="1:4" x14ac:dyDescent="0.35">
      <c r="A46" s="64" t="s">
        <v>75</v>
      </c>
      <c r="B46" s="61">
        <v>60635.9</v>
      </c>
      <c r="C46" s="13"/>
      <c r="D46"/>
    </row>
    <row r="47" spans="1:4" x14ac:dyDescent="0.35">
      <c r="A47" s="64" t="s">
        <v>76</v>
      </c>
      <c r="B47" s="61">
        <v>167.9</v>
      </c>
      <c r="C47" s="13"/>
      <c r="D47"/>
    </row>
    <row r="48" spans="1:4" x14ac:dyDescent="0.35">
      <c r="A48" s="63" t="s">
        <v>93</v>
      </c>
      <c r="B48" s="58">
        <v>0</v>
      </c>
      <c r="C48" s="13"/>
      <c r="D48"/>
    </row>
    <row r="49" spans="1:4" x14ac:dyDescent="0.35">
      <c r="A49" s="63" t="s">
        <v>42</v>
      </c>
      <c r="B49" s="58">
        <f>SUM(B50:B55)</f>
        <v>2102413.91</v>
      </c>
      <c r="C49" s="13"/>
      <c r="D49"/>
    </row>
    <row r="50" spans="1:4" x14ac:dyDescent="0.35">
      <c r="A50" s="45" t="s">
        <v>77</v>
      </c>
      <c r="B50" s="40">
        <v>1118000</v>
      </c>
      <c r="C50" s="13"/>
      <c r="D50"/>
    </row>
    <row r="51" spans="1:4" x14ac:dyDescent="0.35">
      <c r="A51" s="45" t="s">
        <v>78</v>
      </c>
      <c r="B51" s="40">
        <v>0</v>
      </c>
      <c r="C51" s="13"/>
      <c r="D51"/>
    </row>
    <row r="52" spans="1:4" x14ac:dyDescent="0.35">
      <c r="A52" s="45" t="s">
        <v>79</v>
      </c>
      <c r="B52" s="40">
        <v>2847.12</v>
      </c>
      <c r="C52" s="13"/>
      <c r="D52"/>
    </row>
    <row r="53" spans="1:4" x14ac:dyDescent="0.35">
      <c r="A53" s="45" t="s">
        <v>99</v>
      </c>
      <c r="B53" s="40">
        <v>0</v>
      </c>
      <c r="C53" s="13"/>
      <c r="D53"/>
    </row>
    <row r="54" spans="1:4" x14ac:dyDescent="0.35">
      <c r="A54" s="45" t="s">
        <v>80</v>
      </c>
      <c r="B54" s="40">
        <v>9579.33</v>
      </c>
      <c r="C54" s="13"/>
      <c r="D54"/>
    </row>
    <row r="55" spans="1:4" x14ac:dyDescent="0.35">
      <c r="A55" s="45" t="s">
        <v>89</v>
      </c>
      <c r="B55" s="40">
        <v>971987.46</v>
      </c>
      <c r="C55" s="13"/>
      <c r="D55"/>
    </row>
    <row r="56" spans="1:4" x14ac:dyDescent="0.35">
      <c r="A56" s="15" t="s">
        <v>83</v>
      </c>
      <c r="B56" s="46">
        <f>SUM(B41+B44+B45+B48+B49)</f>
        <v>34233820.090000004</v>
      </c>
      <c r="C56" s="14"/>
      <c r="D56"/>
    </row>
    <row r="57" spans="1:4" x14ac:dyDescent="0.35">
      <c r="A57" s="15"/>
      <c r="B57" s="16"/>
      <c r="C57" s="14"/>
      <c r="D57"/>
    </row>
    <row r="58" spans="1:4" x14ac:dyDescent="0.35">
      <c r="A58" s="17" t="s">
        <v>8</v>
      </c>
      <c r="B58" s="18"/>
      <c r="C58" s="14"/>
      <c r="D58"/>
    </row>
    <row r="59" spans="1:4" x14ac:dyDescent="0.35">
      <c r="A59" s="62" t="s">
        <v>73</v>
      </c>
      <c r="B59" s="58">
        <f>B60</f>
        <v>21982733.5</v>
      </c>
      <c r="C59" s="14"/>
      <c r="D59"/>
    </row>
    <row r="60" spans="1:4" x14ac:dyDescent="0.35">
      <c r="A60" s="44" t="s">
        <v>100</v>
      </c>
      <c r="B60" s="40">
        <v>21982733.5</v>
      </c>
      <c r="C60" s="14"/>
      <c r="D60"/>
    </row>
    <row r="61" spans="1:4" x14ac:dyDescent="0.35">
      <c r="A61" s="62" t="s">
        <v>74</v>
      </c>
      <c r="B61" s="58">
        <v>0</v>
      </c>
      <c r="C61" s="14"/>
      <c r="D61"/>
    </row>
    <row r="62" spans="1:4" x14ac:dyDescent="0.35">
      <c r="A62" s="15" t="s">
        <v>84</v>
      </c>
      <c r="B62" s="47">
        <f>B59+B61</f>
        <v>21982733.5</v>
      </c>
      <c r="C62" s="14"/>
      <c r="D62"/>
    </row>
    <row r="63" spans="1:4" s="21" customFormat="1" x14ac:dyDescent="0.35">
      <c r="A63" s="48"/>
      <c r="B63" s="49"/>
      <c r="C63" s="20"/>
    </row>
    <row r="64" spans="1:4" x14ac:dyDescent="0.35">
      <c r="A64" s="32" t="s">
        <v>9</v>
      </c>
      <c r="B64" s="33"/>
      <c r="C64" s="8"/>
      <c r="D64"/>
    </row>
    <row r="65" spans="1:4" x14ac:dyDescent="0.35">
      <c r="A65" s="59" t="s">
        <v>91</v>
      </c>
      <c r="B65" s="58">
        <f>SUM(B66:B67)</f>
        <v>23158438.329999998</v>
      </c>
      <c r="C65" s="8"/>
      <c r="D65"/>
    </row>
    <row r="66" spans="1:4" x14ac:dyDescent="0.35">
      <c r="A66" s="64" t="s">
        <v>101</v>
      </c>
      <c r="B66" s="65">
        <v>23158438.329999998</v>
      </c>
      <c r="C66" s="8"/>
      <c r="D66"/>
    </row>
    <row r="67" spans="1:4" x14ac:dyDescent="0.35">
      <c r="A67" s="64" t="s">
        <v>81</v>
      </c>
      <c r="B67" s="65">
        <v>0</v>
      </c>
      <c r="C67" s="8"/>
      <c r="D67"/>
    </row>
    <row r="68" spans="1:4" x14ac:dyDescent="0.35">
      <c r="A68" s="60" t="s">
        <v>94</v>
      </c>
      <c r="B68" s="51">
        <v>0</v>
      </c>
      <c r="C68" s="8"/>
      <c r="D68"/>
    </row>
    <row r="69" spans="1:4" x14ac:dyDescent="0.35">
      <c r="A69" s="34" t="s">
        <v>85</v>
      </c>
      <c r="B69" s="36">
        <f>B65+B68</f>
        <v>23158438.329999998</v>
      </c>
      <c r="C69" s="8"/>
      <c r="D69"/>
    </row>
    <row r="70" spans="1:4" s="21" customFormat="1" x14ac:dyDescent="0.35">
      <c r="A70" s="48"/>
      <c r="B70" s="49"/>
      <c r="C70" s="20"/>
    </row>
    <row r="71" spans="1:4" x14ac:dyDescent="0.35">
      <c r="A71" s="34" t="s">
        <v>10</v>
      </c>
      <c r="B71" s="35"/>
      <c r="C71" s="8"/>
      <c r="D71"/>
    </row>
    <row r="72" spans="1:4" x14ac:dyDescent="0.35">
      <c r="A72" s="34" t="s">
        <v>11</v>
      </c>
      <c r="B72" s="34"/>
      <c r="C72" s="10"/>
      <c r="D72"/>
    </row>
    <row r="73" spans="1:4" x14ac:dyDescent="0.35">
      <c r="A73" s="59" t="s">
        <v>12</v>
      </c>
      <c r="B73" s="58">
        <v>9873568</v>
      </c>
      <c r="C73" s="13"/>
      <c r="D73"/>
    </row>
    <row r="74" spans="1:4" x14ac:dyDescent="0.35">
      <c r="A74" s="60" t="s">
        <v>13</v>
      </c>
      <c r="B74" s="58">
        <v>10386710.060000001</v>
      </c>
      <c r="C74" s="13"/>
      <c r="D74"/>
    </row>
    <row r="75" spans="1:4" x14ac:dyDescent="0.35">
      <c r="A75" s="60" t="s">
        <v>14</v>
      </c>
      <c r="B75" s="58">
        <v>5067613.1100000003</v>
      </c>
      <c r="C75" s="13"/>
      <c r="D75"/>
    </row>
    <row r="76" spans="1:4" x14ac:dyDescent="0.35">
      <c r="A76" s="59" t="s">
        <v>15</v>
      </c>
      <c r="B76" s="58">
        <v>240950.25</v>
      </c>
      <c r="C76" s="13"/>
      <c r="D76"/>
    </row>
    <row r="77" spans="1:4" x14ac:dyDescent="0.35">
      <c r="A77" s="59" t="s">
        <v>16</v>
      </c>
      <c r="B77" s="58">
        <v>1014497.05</v>
      </c>
      <c r="C77" s="13"/>
      <c r="D77"/>
    </row>
    <row r="78" spans="1:4" x14ac:dyDescent="0.35">
      <c r="A78" s="59" t="s">
        <v>17</v>
      </c>
      <c r="B78" s="58">
        <f>SUM(B79:B80)</f>
        <v>2874470</v>
      </c>
      <c r="C78" s="13"/>
      <c r="D78"/>
    </row>
    <row r="79" spans="1:4" x14ac:dyDescent="0.35">
      <c r="A79" s="50" t="s">
        <v>55</v>
      </c>
      <c r="B79" s="40">
        <v>2362376.0499999998</v>
      </c>
      <c r="C79" s="13"/>
      <c r="D79"/>
    </row>
    <row r="80" spans="1:4" x14ac:dyDescent="0.35">
      <c r="A80" s="50" t="s">
        <v>56</v>
      </c>
      <c r="B80" s="40">
        <v>512093.95</v>
      </c>
      <c r="C80" s="13"/>
      <c r="D80"/>
    </row>
    <row r="81" spans="1:4" ht="29" x14ac:dyDescent="0.35">
      <c r="A81" s="59" t="s">
        <v>18</v>
      </c>
      <c r="B81" s="58">
        <v>1115652.69</v>
      </c>
      <c r="C81" s="13"/>
      <c r="D81"/>
    </row>
    <row r="82" spans="1:4" x14ac:dyDescent="0.35">
      <c r="A82" s="59" t="s">
        <v>54</v>
      </c>
      <c r="B82" s="58">
        <f>SUM(B83:B84)</f>
        <v>2339987.46</v>
      </c>
      <c r="C82" s="13"/>
      <c r="D82"/>
    </row>
    <row r="83" spans="1:4" x14ac:dyDescent="0.35">
      <c r="A83" s="52" t="s">
        <v>90</v>
      </c>
      <c r="B83" s="61">
        <v>1368000</v>
      </c>
      <c r="C83" s="13"/>
      <c r="D83"/>
    </row>
    <row r="84" spans="1:4" x14ac:dyDescent="0.35">
      <c r="A84" s="52" t="s">
        <v>103</v>
      </c>
      <c r="B84" s="61">
        <v>971987.46</v>
      </c>
      <c r="C84" s="13"/>
      <c r="D84"/>
    </row>
    <row r="85" spans="1:4" x14ac:dyDescent="0.35">
      <c r="A85" s="48" t="s">
        <v>86</v>
      </c>
      <c r="B85" s="47">
        <f>SUM(B73+B74+B75+B76+B77+B78+B81+B82)</f>
        <v>32913448.620000005</v>
      </c>
      <c r="C85" s="13"/>
      <c r="D85"/>
    </row>
    <row r="86" spans="1:4" x14ac:dyDescent="0.35">
      <c r="A86" s="48"/>
      <c r="B86" s="40"/>
      <c r="C86" s="13"/>
      <c r="D86"/>
    </row>
    <row r="87" spans="1:4" x14ac:dyDescent="0.35">
      <c r="A87" s="34" t="s">
        <v>19</v>
      </c>
      <c r="B87" s="34"/>
      <c r="C87" s="14"/>
      <c r="D87"/>
    </row>
    <row r="88" spans="1:4" x14ac:dyDescent="0.35">
      <c r="A88" s="50" t="s">
        <v>20</v>
      </c>
      <c r="B88" s="40">
        <v>83000</v>
      </c>
      <c r="C88" s="14"/>
      <c r="D88"/>
    </row>
    <row r="89" spans="1:4" x14ac:dyDescent="0.35">
      <c r="A89" s="50" t="s">
        <v>21</v>
      </c>
      <c r="B89" s="40">
        <v>0</v>
      </c>
      <c r="C89" s="14"/>
      <c r="D89"/>
    </row>
    <row r="90" spans="1:4" x14ac:dyDescent="0.35">
      <c r="A90" s="50" t="s">
        <v>22</v>
      </c>
      <c r="B90" s="40">
        <v>0</v>
      </c>
      <c r="C90" s="14"/>
      <c r="D90"/>
    </row>
    <row r="91" spans="1:4" x14ac:dyDescent="0.35">
      <c r="A91" s="50" t="s">
        <v>82</v>
      </c>
      <c r="B91" s="40">
        <v>0</v>
      </c>
      <c r="C91" s="14"/>
      <c r="D91"/>
    </row>
    <row r="92" spans="1:4" x14ac:dyDescent="0.35">
      <c r="A92" s="48" t="s">
        <v>36</v>
      </c>
      <c r="B92" s="46">
        <f>B88+B89+B90+B91</f>
        <v>83000</v>
      </c>
      <c r="C92" s="8"/>
      <c r="D92"/>
    </row>
    <row r="93" spans="1:4" ht="14.25" customHeight="1" x14ac:dyDescent="0.35">
      <c r="A93" s="48" t="s">
        <v>87</v>
      </c>
      <c r="B93" s="46">
        <f>B85+B92</f>
        <v>32996448.620000005</v>
      </c>
      <c r="C93" s="8"/>
      <c r="D93"/>
    </row>
    <row r="94" spans="1:4" x14ac:dyDescent="0.35">
      <c r="A94" s="48"/>
      <c r="B94" s="16"/>
      <c r="C94" s="8"/>
      <c r="D94"/>
    </row>
    <row r="95" spans="1:4" x14ac:dyDescent="0.35">
      <c r="A95" s="32" t="s">
        <v>23</v>
      </c>
      <c r="B95" s="33"/>
      <c r="C95" s="8"/>
      <c r="D95"/>
    </row>
    <row r="96" spans="1:4" x14ac:dyDescent="0.35">
      <c r="A96" s="50" t="s">
        <v>24</v>
      </c>
      <c r="B96" s="51">
        <f>B97</f>
        <v>0</v>
      </c>
      <c r="C96" s="14"/>
      <c r="D96"/>
    </row>
    <row r="97" spans="1:4" x14ac:dyDescent="0.35">
      <c r="A97" s="50" t="s">
        <v>68</v>
      </c>
      <c r="B97" s="16">
        <v>0</v>
      </c>
      <c r="C97" s="14"/>
      <c r="D97"/>
    </row>
    <row r="98" spans="1:4" x14ac:dyDescent="0.35">
      <c r="A98" s="50" t="s">
        <v>25</v>
      </c>
      <c r="B98" s="66">
        <v>0</v>
      </c>
      <c r="C98" s="1"/>
      <c r="D98"/>
    </row>
    <row r="99" spans="1:4" x14ac:dyDescent="0.35">
      <c r="A99" s="48" t="s">
        <v>88</v>
      </c>
      <c r="B99" s="53">
        <f>B96+B98</f>
        <v>0</v>
      </c>
      <c r="C99" s="1"/>
      <c r="D99"/>
    </row>
    <row r="100" spans="1:4" s="21" customFormat="1" x14ac:dyDescent="0.35">
      <c r="A100" s="71"/>
      <c r="B100" s="71"/>
      <c r="C100" s="22"/>
    </row>
    <row r="101" spans="1:4" x14ac:dyDescent="0.35">
      <c r="A101" s="30" t="s">
        <v>104</v>
      </c>
      <c r="B101" s="31"/>
      <c r="C101" s="12"/>
      <c r="D101" s="23"/>
    </row>
    <row r="102" spans="1:4" x14ac:dyDescent="0.35">
      <c r="A102" s="57" t="s">
        <v>26</v>
      </c>
      <c r="B102" s="58">
        <v>2067.77</v>
      </c>
      <c r="C102" s="12"/>
      <c r="D102" s="23"/>
    </row>
    <row r="103" spans="1:4" x14ac:dyDescent="0.35">
      <c r="A103" s="57" t="s">
        <v>97</v>
      </c>
      <c r="B103" s="58">
        <f>SUM(B104:B108)</f>
        <v>6711.3</v>
      </c>
      <c r="C103" s="12"/>
      <c r="D103"/>
    </row>
    <row r="104" spans="1:4" ht="15" customHeight="1" x14ac:dyDescent="0.35">
      <c r="A104" s="39" t="s">
        <v>57</v>
      </c>
      <c r="B104" s="40">
        <v>6711.3</v>
      </c>
      <c r="C104" s="12"/>
      <c r="D104" s="23"/>
    </row>
    <row r="105" spans="1:4" ht="15" customHeight="1" x14ac:dyDescent="0.35">
      <c r="A105" s="39" t="s">
        <v>58</v>
      </c>
      <c r="B105" s="40">
        <v>0</v>
      </c>
      <c r="C105" s="12"/>
      <c r="D105"/>
    </row>
    <row r="106" spans="1:4" ht="15" customHeight="1" x14ac:dyDescent="0.35">
      <c r="A106" s="39" t="s">
        <v>59</v>
      </c>
      <c r="B106" s="40">
        <v>0</v>
      </c>
      <c r="C106" s="12"/>
      <c r="D106"/>
    </row>
    <row r="107" spans="1:4" ht="15" customHeight="1" x14ac:dyDescent="0.35">
      <c r="A107" s="39" t="s">
        <v>60</v>
      </c>
      <c r="B107" s="40">
        <v>0</v>
      </c>
      <c r="C107" s="12"/>
      <c r="D107"/>
    </row>
    <row r="108" spans="1:4" x14ac:dyDescent="0.35">
      <c r="A108" s="39" t="s">
        <v>61</v>
      </c>
      <c r="B108" s="40">
        <v>0</v>
      </c>
      <c r="C108" s="12"/>
      <c r="D108"/>
    </row>
    <row r="109" spans="1:4" x14ac:dyDescent="0.35">
      <c r="A109" s="57" t="s">
        <v>98</v>
      </c>
      <c r="B109" s="58">
        <f>SUM(B110:B114)</f>
        <v>1261458.7600000005</v>
      </c>
      <c r="C109" s="12"/>
      <c r="D109"/>
    </row>
    <row r="110" spans="1:4" x14ac:dyDescent="0.35">
      <c r="A110" s="39" t="s">
        <v>62</v>
      </c>
      <c r="B110" s="40">
        <v>4.6566128730773926E-10</v>
      </c>
      <c r="C110" s="12"/>
      <c r="D110"/>
    </row>
    <row r="111" spans="1:4" x14ac:dyDescent="0.35">
      <c r="A111" s="39" t="s">
        <v>63</v>
      </c>
      <c r="B111" s="40">
        <v>1239425.9099999999</v>
      </c>
      <c r="C111" s="12"/>
      <c r="D111"/>
    </row>
    <row r="112" spans="1:4" x14ac:dyDescent="0.35">
      <c r="A112" s="39" t="s">
        <v>64</v>
      </c>
      <c r="B112" s="40">
        <v>0</v>
      </c>
      <c r="C112" s="12"/>
      <c r="D112"/>
    </row>
    <row r="113" spans="1:5" x14ac:dyDescent="0.35">
      <c r="A113" s="39" t="s">
        <v>65</v>
      </c>
      <c r="B113" s="40">
        <v>22032.85</v>
      </c>
      <c r="C113" s="12"/>
      <c r="D113"/>
    </row>
    <row r="114" spans="1:5" x14ac:dyDescent="0.35">
      <c r="A114" s="39" t="s">
        <v>66</v>
      </c>
      <c r="B114" s="40">
        <v>0</v>
      </c>
      <c r="C114" s="12"/>
      <c r="D114"/>
    </row>
    <row r="115" spans="1:5" x14ac:dyDescent="0.35">
      <c r="A115" s="48" t="s">
        <v>67</v>
      </c>
      <c r="B115" s="42">
        <f>(B38+B56)-(B93+B99)</f>
        <v>1270237.8299999982</v>
      </c>
      <c r="C115" s="12"/>
      <c r="D115"/>
    </row>
    <row r="116" spans="1:5" x14ac:dyDescent="0.35">
      <c r="A116" t="s">
        <v>37</v>
      </c>
      <c r="B116" s="16"/>
      <c r="C116" s="1"/>
    </row>
    <row r="117" spans="1:5" x14ac:dyDescent="0.35">
      <c r="A117" s="27" t="s">
        <v>27</v>
      </c>
      <c r="B117" s="29"/>
      <c r="C117" s="1"/>
    </row>
    <row r="118" spans="1:5" x14ac:dyDescent="0.35">
      <c r="A118" s="54" t="s">
        <v>40</v>
      </c>
      <c r="B118" s="42">
        <v>0</v>
      </c>
      <c r="C118" s="1"/>
    </row>
    <row r="119" spans="1:5" x14ac:dyDescent="0.35">
      <c r="A119" s="54" t="s">
        <v>28</v>
      </c>
      <c r="B119" s="42">
        <v>0</v>
      </c>
      <c r="C119" s="1"/>
    </row>
    <row r="120" spans="1:5" x14ac:dyDescent="0.35">
      <c r="A120" s="54" t="s">
        <v>41</v>
      </c>
      <c r="B120" s="42">
        <v>0</v>
      </c>
      <c r="C120" s="1"/>
      <c r="E120" s="23"/>
    </row>
    <row r="121" spans="1:5" x14ac:dyDescent="0.35">
      <c r="A121" s="27" t="s">
        <v>29</v>
      </c>
      <c r="B121" s="28">
        <f>B118+B119+B120</f>
        <v>0</v>
      </c>
    </row>
    <row r="122" spans="1:5" x14ac:dyDescent="0.35">
      <c r="A122" s="67" t="s">
        <v>39</v>
      </c>
      <c r="B122" s="67"/>
    </row>
    <row r="123" spans="1:5" x14ac:dyDescent="0.35">
      <c r="A123" s="67"/>
      <c r="B123" s="67"/>
    </row>
    <row r="124" spans="1:5" x14ac:dyDescent="0.35">
      <c r="A124" s="56"/>
      <c r="B124" s="55"/>
    </row>
    <row r="125" spans="1:5" x14ac:dyDescent="0.35">
      <c r="A125" s="26" t="s">
        <v>38</v>
      </c>
      <c r="B125" s="25" t="s">
        <v>105</v>
      </c>
    </row>
    <row r="126" spans="1:5" x14ac:dyDescent="0.35">
      <c r="B126" s="24"/>
    </row>
    <row r="127" spans="1:5" x14ac:dyDescent="0.35">
      <c r="B127" s="24"/>
    </row>
    <row r="133" spans="2:2" x14ac:dyDescent="0.35">
      <c r="B133" s="23"/>
    </row>
  </sheetData>
  <mergeCells count="11">
    <mergeCell ref="A1:B1"/>
    <mergeCell ref="A2:B7"/>
    <mergeCell ref="A8:B9"/>
    <mergeCell ref="A10:B10"/>
    <mergeCell ref="A12:B12"/>
    <mergeCell ref="A122:B123"/>
    <mergeCell ref="A14:B14"/>
    <mergeCell ref="A21:B21"/>
    <mergeCell ref="B22:B23"/>
    <mergeCell ref="A100:B100"/>
    <mergeCell ref="A22:A23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2024-03-08T13:29:26Z</cp:lastPrinted>
  <dcterms:created xsi:type="dcterms:W3CDTF">2021-09-23T15:15:02Z</dcterms:created>
  <dcterms:modified xsi:type="dcterms:W3CDTF">2024-09-27T20:26:25Z</dcterms:modified>
  <dc:language>pt-BR</dc:language>
</cp:coreProperties>
</file>