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ECAD\"/>
    </mc:Choice>
  </mc:AlternateContent>
  <xr:revisionPtr revIDLastSave="0" documentId="13_ncr:1_{A55A173D-C2F3-4F8B-AF04-FC046D72E249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1.2024" sheetId="1" r:id="rId1"/>
  </sheets>
  <definedNames>
    <definedName name="_xlnm.Print_Area" localSheetId="0">'01.2024'!$A$1:$B$131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0" i="1" l="1"/>
  <c r="B87" i="1"/>
  <c r="B83" i="1"/>
  <c r="B64" i="1"/>
  <c r="B61" i="1"/>
  <c r="B66" i="1" s="1"/>
  <c r="B51" i="1"/>
  <c r="B47" i="1"/>
  <c r="B43" i="1"/>
  <c r="B36" i="1"/>
  <c r="B40" i="1" s="1"/>
  <c r="B27" i="1"/>
  <c r="B116" i="1"/>
  <c r="B107" i="1"/>
  <c r="B70" i="1"/>
  <c r="B69" i="1" s="1"/>
  <c r="B74" i="1" s="1"/>
  <c r="B55" i="1"/>
  <c r="B53" i="1" s="1"/>
  <c r="B58" i="1" l="1"/>
  <c r="B126" i="1"/>
  <c r="B103" i="1"/>
  <c r="B97" i="1"/>
  <c r="B98" i="1" l="1"/>
  <c r="B120" i="1" s="1"/>
  <c r="D97" i="1" l="1"/>
  <c r="D98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<sst xmlns="http://schemas.openxmlformats.org/spreadsheetml/2006/main" count="113" uniqueCount="113">
  <si>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</si>
  <si>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</si>
  <si>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</si>
  <si>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</si>
  <si>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</si>
  <si>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</si>
  <si>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</si>
  <si>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</si>
  <si>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</si>
  <si>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</si>
  <si>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</si>
  <si>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</si>
  <si>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</si>
  <si>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</si>
  <si>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</si>
  <si>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</si>
  <si>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</si>
  <si>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</si>
  <si>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</si>
  <si>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</si>
  <si>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</si>
  <si>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</si>
  <si>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</si>
  <si>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</si>
  <si>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</si>
  <si>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</si>
  <si>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</si>
  <si>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</si>
  <si>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</si>
  <si>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</si>
  <si>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</si>
  <si>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</si>
  <si>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</si>
  <si>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</si>
  <si>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</si>
  <si>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</si>
  <si>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</si>
  <si>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</si>
  <si>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 xml:space="preserve">CONTRATO DE GESTÃO/ADITIVO Nº:         020/2023 SES/GO   -   CONTRATO </t>
  </si>
  <si>
    <t>GERÊNCIA CORPORATIVA DE CUSTOS, CONTÁBIL E FINANCEIRA:</t>
  </si>
  <si>
    <t>8.1 Glosa - servidores cedidos *</t>
  </si>
  <si>
    <t>8.3 Glosa - residentes *</t>
  </si>
  <si>
    <t>8.2 Glosa - não cumprimento das metas *</t>
  </si>
  <si>
    <t>VIGÊNCIA DO CONTRATO DE GESTÃO/TERMO ADITIVO:  12/04/2023 a 12/04/2027</t>
  </si>
  <si>
    <t>Competência: 01/2024</t>
  </si>
  <si>
    <t>7.SALDO BANCÁRIO FINAL EM 31/01/2024</t>
  </si>
  <si>
    <t>1.2.1 ITAU C/C 31.804-9</t>
  </si>
  <si>
    <t xml:space="preserve">1.2.2 ITAU C/APLIC 31.804-9 </t>
  </si>
  <si>
    <t xml:space="preserve">1.2.4 CEF C/C 472-7 </t>
  </si>
  <si>
    <t xml:space="preserve">1.2.5 CEF C/C 6949-3 Custeio </t>
  </si>
  <si>
    <t xml:space="preserve">1.2.7 CEF C/APLIC 6949-3 Custeio </t>
  </si>
  <si>
    <t xml:space="preserve">1.3.1  ITAU C/APLIC 31.804-9 - C.G Investimento </t>
  </si>
  <si>
    <t xml:space="preserve">1.3.2 CEF C/C 6950-7 Investimento </t>
  </si>
  <si>
    <t xml:space="preserve">1.3.3 CEF C/APLIC 6950-7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</si>
  <si>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</si>
  <si>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</si>
  <si>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</si>
  <si>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</si>
  <si>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>5.1.8.2 Reembolso Plano de Saúde</t>
  </si>
  <si>
    <t xml:space="preserve">2.5 Outras entradas </t>
  </si>
  <si>
    <t>9.Nota Explicativa: Valores de glosas não informados devido ao não recebimento das informações por parte da SES.</t>
  </si>
  <si>
    <t>Fonte: Extratos bancários e Relatório SIPEF/BRGAAP.</t>
  </si>
  <si>
    <t xml:space="preserve">2.4.1 ITAU C/APLIC 31.804-9 - C.G Investimento </t>
  </si>
  <si>
    <t xml:space="preserve">2.3.2 CEF C/APLIC 6949-3 Custeio </t>
  </si>
  <si>
    <t xml:space="preserve">2.3.1 ITAU C/APLIC 31.804-9 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</si>
  <si>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</si>
  <si>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</si>
  <si>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</si>
  <si>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</si>
  <si>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</si>
  <si>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3.1.2 ITAU C/APLIC 31.804-9 </t>
  </si>
  <si>
    <t>2.5.3 Reembolso GRRF colab. reintegrada</t>
  </si>
  <si>
    <t>2.5.4 Empréstimos</t>
  </si>
  <si>
    <t>2.5.1 Estorno bancário</t>
  </si>
  <si>
    <t>2.5.2 Reembolso pagamento de NF</t>
  </si>
  <si>
    <t xml:space="preserve">3.1 Resgate Aplicação - CUSTEIO </t>
  </si>
  <si>
    <t>4.2 Aplicação Financeira  - INVESTIMENTO (Banco Itaú 31.804-9)</t>
  </si>
  <si>
    <t>4.1.1 ITAU C/C 31.804-9</t>
  </si>
  <si>
    <t xml:space="preserve">4.1.2 CEF C/C 6949-3 Custeio </t>
  </si>
  <si>
    <t xml:space="preserve">4.1 Aplicação Financeira - CUSTEIO  </t>
  </si>
  <si>
    <t>7.2.1 ITAU C/C 31.804-9</t>
  </si>
  <si>
    <t xml:space="preserve">7.2.2 ITAU C/APLIC 31.804-9 </t>
  </si>
  <si>
    <t xml:space="preserve">7.2.4 CEF C/C 472-7 </t>
  </si>
  <si>
    <t xml:space="preserve">7.2.5 CEF C/C 6949-3 Custeio </t>
  </si>
  <si>
    <t xml:space="preserve">7.2.7 CEF C/APLIC 6949-3 Custeio </t>
  </si>
  <si>
    <t xml:space="preserve">7.3.1  ITAU C/APLIC 31.804-9 - C.G Investimento </t>
  </si>
  <si>
    <t xml:space="preserve">7.3.2 CEF C/C 6950-7 Investimento </t>
  </si>
  <si>
    <t xml:space="preserve">7.3.3 CEF C/APLIC 6950-7 Investimento </t>
  </si>
  <si>
    <t>7.2. Banco Conta Movimento  - CUSTEIO</t>
  </si>
  <si>
    <t xml:space="preserve">7.3 Aplicações Financeiras  - INVESTIMENTO </t>
  </si>
  <si>
    <t>SALDO ANTERIOR (soma=1.2+1.3)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</si>
  <si>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</si>
  <si>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</si>
  <si>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</si>
  <si>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</si>
  <si>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</si>
  <si>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</si>
  <si>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</si>
  <si>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 xml:space="preserve">1.3 Aplicações financeiras  - INVESTIMENTO  </t>
  </si>
  <si>
    <t xml:space="preserve">1.2 Banco conta movimento - CUSTEIO </t>
  </si>
  <si>
    <t>1.2.3 ITAU C/APLIC 31.804-9 - Fundo de prov. rescisões trab. e ações jud .3% VLR</t>
  </si>
  <si>
    <t>1.2.6 CEF C/C 6951-5  Fundo de prov. rescisões trab. e ações jud .3% VLR</t>
  </si>
  <si>
    <t>1.2.8 CEF C/APLIC 6951-5  Fundo de prov. rescisões trab. e ações jud .3% VLR</t>
  </si>
  <si>
    <t>2.1.2 CEF C/C 6951-5  Fundo de prov. rescisões trab. e ações jud .3% VLR</t>
  </si>
  <si>
    <t xml:space="preserve">2.3.3 CEF C/APLIC 6951-5  Fundo de prov. rescisões trab. e ações jud .3% VLR </t>
  </si>
  <si>
    <t>4.1.3 CEF C/C 6951-5  Fundo de prov. rescisões trab. e ações jud .3% VLR</t>
  </si>
  <si>
    <t>7.2.3 ITAU C/APLIC 31.804-9 - Fundo de prov. rescisões trab. e ações jud .3% VLR</t>
  </si>
  <si>
    <t>7.2.6 CEF C/C 6951-5  Fundo de prov. rescisões trab. e ações jud .3% VLR</t>
  </si>
  <si>
    <t>7.2.8 CEF C/APLIC 6951-5  Fundo de prov. rescisões trab. e ações jud .3% VLR</t>
  </si>
  <si>
    <t>6.2 Valores Devolvidos à Contratante -Investimento</t>
  </si>
  <si>
    <t>6.1 Valores Devolvidos à Contratante - Custeio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</si>
  <si>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</si>
  <si>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Goiânia, 27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</si>
</sst>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9"/>
  <sheetViews>
    <sheetView showGridLines="0" tabSelected="1" zoomScale="90" zoomScaleNormal="90" zoomScaleSheetLayoutView="70" zoomScalePageLayoutView="70" workbookViewId="0">
      <selection activeCell="B130" sqref="B130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111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28</v>
      </c>
      <c r="B10" s="63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4" t="s">
        <v>24</v>
      </c>
      <c r="B12" s="64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4" t="s">
        <v>35</v>
      </c>
      <c r="B14" s="64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38</v>
      </c>
      <c r="B16" s="24"/>
      <c r="C16" s="1"/>
    </row>
    <row r="17" spans="1:4" x14ac:dyDescent="0.35">
      <c r="A17" s="69" t="s">
        <v>43</v>
      </c>
      <c r="B17" s="70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12818723.630000001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6" t="s">
        <v>1</v>
      </c>
      <c r="B22" s="66"/>
      <c r="D22"/>
    </row>
    <row r="23" spans="1:4" ht="11.25" customHeight="1" x14ac:dyDescent="0.35">
      <c r="A23" s="10"/>
      <c r="B23" s="67" t="s">
        <v>30</v>
      </c>
      <c r="D23"/>
    </row>
    <row r="24" spans="1:4" ht="14.25" customHeight="1" x14ac:dyDescent="0.35">
      <c r="A24" s="11" t="s">
        <v>44</v>
      </c>
      <c r="B24" s="67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99</v>
      </c>
      <c r="B27" s="49">
        <f>SUM(B28:B35)</f>
        <v>85559.34</v>
      </c>
      <c r="C27" s="15"/>
      <c r="D27"/>
    </row>
    <row r="28" spans="1:4" x14ac:dyDescent="0.35">
      <c r="A28" s="42" t="s">
        <v>46</v>
      </c>
      <c r="B28" s="14">
        <v>14737.82</v>
      </c>
      <c r="C28" s="15"/>
      <c r="D28"/>
    </row>
    <row r="29" spans="1:4" x14ac:dyDescent="0.35">
      <c r="A29" s="42" t="s">
        <v>47</v>
      </c>
      <c r="B29" s="14">
        <v>70821.52</v>
      </c>
      <c r="C29" s="15"/>
      <c r="D29"/>
    </row>
    <row r="30" spans="1:4" x14ac:dyDescent="0.35">
      <c r="A30" s="42" t="s">
        <v>100</v>
      </c>
      <c r="B30" s="14">
        <v>0</v>
      </c>
      <c r="C30" s="15"/>
      <c r="D30"/>
    </row>
    <row r="31" spans="1:4" x14ac:dyDescent="0.35">
      <c r="A31" s="42" t="s">
        <v>48</v>
      </c>
      <c r="B31" s="14">
        <v>0</v>
      </c>
      <c r="C31" s="15"/>
      <c r="D31"/>
    </row>
    <row r="32" spans="1:4" x14ac:dyDescent="0.35">
      <c r="A32" s="42" t="s">
        <v>49</v>
      </c>
      <c r="B32" s="14">
        <v>0</v>
      </c>
      <c r="C32" s="15"/>
      <c r="D32"/>
    </row>
    <row r="33" spans="1:4" x14ac:dyDescent="0.35">
      <c r="A33" s="42" t="s">
        <v>101</v>
      </c>
      <c r="B33" s="14">
        <v>0</v>
      </c>
      <c r="C33" s="15"/>
      <c r="D33"/>
    </row>
    <row r="34" spans="1:4" x14ac:dyDescent="0.35">
      <c r="A34" s="42" t="s">
        <v>50</v>
      </c>
      <c r="B34" s="14">
        <v>0</v>
      </c>
      <c r="C34" s="15"/>
      <c r="D34"/>
    </row>
    <row r="35" spans="1:4" x14ac:dyDescent="0.35">
      <c r="A35" s="42" t="s">
        <v>102</v>
      </c>
      <c r="B35" s="14">
        <v>0</v>
      </c>
      <c r="C35" s="15"/>
      <c r="D35"/>
    </row>
    <row r="36" spans="1:4" x14ac:dyDescent="0.35">
      <c r="A36" s="54" t="s">
        <v>98</v>
      </c>
      <c r="B36" s="49">
        <f>SUM(B37:B39)</f>
        <v>106653.58</v>
      </c>
      <c r="C36" s="15"/>
      <c r="D36"/>
    </row>
    <row r="37" spans="1:4" x14ac:dyDescent="0.35">
      <c r="A37" s="42" t="s">
        <v>51</v>
      </c>
      <c r="B37" s="14">
        <v>106653.58</v>
      </c>
      <c r="C37" s="15"/>
      <c r="D37"/>
    </row>
    <row r="38" spans="1:4" x14ac:dyDescent="0.35">
      <c r="A38" s="42" t="s">
        <v>52</v>
      </c>
      <c r="B38" s="14">
        <v>0</v>
      </c>
      <c r="C38" s="15"/>
      <c r="D38"/>
    </row>
    <row r="39" spans="1:4" x14ac:dyDescent="0.35">
      <c r="A39" s="42" t="s">
        <v>53</v>
      </c>
      <c r="B39" s="14">
        <v>0</v>
      </c>
      <c r="C39" s="15"/>
      <c r="D39"/>
    </row>
    <row r="40" spans="1:4" x14ac:dyDescent="0.35">
      <c r="A40" s="51" t="s">
        <v>90</v>
      </c>
      <c r="B40" s="41">
        <f>SUM(B27+B36)</f>
        <v>192212.91999999998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66</v>
      </c>
      <c r="B43" s="49">
        <f>SUM(B44:B45)</f>
        <v>12218723.630000001</v>
      </c>
      <c r="C43" s="16"/>
      <c r="D43"/>
    </row>
    <row r="44" spans="1:4" x14ac:dyDescent="0.35">
      <c r="A44" s="42" t="s">
        <v>65</v>
      </c>
      <c r="B44" s="14">
        <v>12081718.91</v>
      </c>
      <c r="C44" s="16"/>
      <c r="D44"/>
    </row>
    <row r="45" spans="1:4" x14ac:dyDescent="0.35">
      <c r="A45" s="42" t="s">
        <v>103</v>
      </c>
      <c r="B45" s="14">
        <v>137004.72</v>
      </c>
      <c r="C45" s="16"/>
      <c r="D45"/>
    </row>
    <row r="46" spans="1:4" ht="15.5" customHeight="1" x14ac:dyDescent="0.35">
      <c r="A46" s="56" t="s">
        <v>67</v>
      </c>
      <c r="B46" s="49">
        <v>0</v>
      </c>
      <c r="C46" s="16"/>
      <c r="D46"/>
    </row>
    <row r="47" spans="1:4" x14ac:dyDescent="0.35">
      <c r="A47" s="57" t="s">
        <v>91</v>
      </c>
      <c r="B47" s="49">
        <f>SUM(B48:B50)</f>
        <v>10678.53</v>
      </c>
      <c r="C47" s="16"/>
      <c r="D47"/>
    </row>
    <row r="48" spans="1:4" x14ac:dyDescent="0.35">
      <c r="A48" s="42" t="s">
        <v>64</v>
      </c>
      <c r="B48" s="14">
        <v>10551.57</v>
      </c>
      <c r="C48" s="16"/>
      <c r="D48"/>
    </row>
    <row r="49" spans="1:4" x14ac:dyDescent="0.35">
      <c r="A49" s="42" t="s">
        <v>63</v>
      </c>
      <c r="B49" s="14">
        <v>42.37</v>
      </c>
      <c r="C49" s="16"/>
      <c r="D49"/>
    </row>
    <row r="50" spans="1:4" x14ac:dyDescent="0.35">
      <c r="A50" s="42" t="s">
        <v>104</v>
      </c>
      <c r="B50" s="14">
        <v>84.59</v>
      </c>
      <c r="C50" s="16"/>
      <c r="D50"/>
    </row>
    <row r="51" spans="1:4" x14ac:dyDescent="0.35">
      <c r="A51" s="57" t="s">
        <v>37</v>
      </c>
      <c r="B51" s="49">
        <f>B52</f>
        <v>816.05</v>
      </c>
      <c r="C51" s="16"/>
      <c r="D51"/>
    </row>
    <row r="52" spans="1:4" ht="14" customHeight="1" x14ac:dyDescent="0.35">
      <c r="A52" s="55" t="s">
        <v>62</v>
      </c>
      <c r="B52" s="14">
        <v>816.05</v>
      </c>
      <c r="C52" s="16"/>
      <c r="D52"/>
    </row>
    <row r="53" spans="1:4" x14ac:dyDescent="0.35">
      <c r="A53" s="57" t="s">
        <v>59</v>
      </c>
      <c r="B53" s="49">
        <f>SUM(B54:B57)</f>
        <v>1225962.5299999998</v>
      </c>
      <c r="C53" s="16"/>
      <c r="D53"/>
    </row>
    <row r="54" spans="1:4" x14ac:dyDescent="0.35">
      <c r="A54" s="50" t="s">
        <v>73</v>
      </c>
      <c r="B54" s="14">
        <v>18581.41</v>
      </c>
      <c r="C54" s="16"/>
      <c r="D54"/>
    </row>
    <row r="55" spans="1:4" x14ac:dyDescent="0.35">
      <c r="A55" s="50" t="s">
        <v>74</v>
      </c>
      <c r="B55" s="14">
        <f>554+8.85</f>
        <v>562.85</v>
      </c>
      <c r="C55" s="16"/>
      <c r="D55"/>
    </row>
    <row r="56" spans="1:4" x14ac:dyDescent="0.35">
      <c r="A56" s="50" t="s">
        <v>71</v>
      </c>
      <c r="B56" s="14">
        <v>1864.38</v>
      </c>
      <c r="C56" s="16"/>
      <c r="D56"/>
    </row>
    <row r="57" spans="1:4" x14ac:dyDescent="0.35">
      <c r="A57" s="50" t="s">
        <v>72</v>
      </c>
      <c r="B57" s="14">
        <v>1204953.8899999999</v>
      </c>
      <c r="C57" s="16"/>
      <c r="D57"/>
    </row>
    <row r="58" spans="1:4" x14ac:dyDescent="0.35">
      <c r="A58" s="47" t="s">
        <v>92</v>
      </c>
      <c r="B58" s="41">
        <f>SUM(B43+B46+B47+B51+B53)</f>
        <v>13456180.74</v>
      </c>
      <c r="C58" s="17"/>
      <c r="D58"/>
    </row>
    <row r="59" spans="1:4" x14ac:dyDescent="0.35">
      <c r="A59" s="47"/>
      <c r="B59" s="45"/>
      <c r="C59" s="17"/>
      <c r="D59"/>
    </row>
    <row r="60" spans="1:4" x14ac:dyDescent="0.35">
      <c r="A60" s="30" t="s">
        <v>5</v>
      </c>
      <c r="B60" s="31"/>
      <c r="C60" s="17"/>
      <c r="D60"/>
    </row>
    <row r="61" spans="1:4" x14ac:dyDescent="0.35">
      <c r="A61" s="56" t="s">
        <v>75</v>
      </c>
      <c r="B61" s="49">
        <f>SUM(B62:B63)</f>
        <v>6736317.6400000006</v>
      </c>
      <c r="C61" s="17"/>
      <c r="D61"/>
    </row>
    <row r="62" spans="1:4" x14ac:dyDescent="0.35">
      <c r="A62" s="42" t="s">
        <v>69</v>
      </c>
      <c r="B62" s="14">
        <v>501901.55</v>
      </c>
      <c r="C62" s="17"/>
      <c r="D62"/>
    </row>
    <row r="63" spans="1:4" x14ac:dyDescent="0.35">
      <c r="A63" s="42" t="s">
        <v>70</v>
      </c>
      <c r="B63" s="14">
        <v>6234416.0900000008</v>
      </c>
      <c r="C63" s="17"/>
      <c r="D63"/>
    </row>
    <row r="64" spans="1:4" x14ac:dyDescent="0.35">
      <c r="A64" s="56" t="s">
        <v>33</v>
      </c>
      <c r="B64" s="49">
        <f>B65</f>
        <v>180577.63</v>
      </c>
      <c r="C64" s="17"/>
      <c r="D64"/>
    </row>
    <row r="65" spans="1:4" x14ac:dyDescent="0.35">
      <c r="A65" s="42" t="s">
        <v>68</v>
      </c>
      <c r="B65" s="14">
        <v>180577.63</v>
      </c>
      <c r="C65" s="17"/>
      <c r="D65"/>
    </row>
    <row r="66" spans="1:4" x14ac:dyDescent="0.35">
      <c r="A66" s="47" t="s">
        <v>93</v>
      </c>
      <c r="B66" s="41">
        <f>SUM(B61+B64)</f>
        <v>6916895.2700000005</v>
      </c>
      <c r="C66" s="17"/>
      <c r="D66"/>
    </row>
    <row r="67" spans="1:4" s="21" customFormat="1" x14ac:dyDescent="0.35">
      <c r="A67" s="43"/>
      <c r="B67" s="48"/>
      <c r="C67" s="20"/>
    </row>
    <row r="68" spans="1:4" x14ac:dyDescent="0.35">
      <c r="A68" s="32" t="s">
        <v>6</v>
      </c>
      <c r="B68" s="33"/>
      <c r="C68" s="8"/>
      <c r="D68"/>
    </row>
    <row r="69" spans="1:4" x14ac:dyDescent="0.35">
      <c r="A69" s="58" t="s">
        <v>79</v>
      </c>
      <c r="B69" s="49">
        <f>SUM(B70:B72)</f>
        <v>6791934.1200000001</v>
      </c>
      <c r="C69" s="8"/>
      <c r="D69"/>
    </row>
    <row r="70" spans="1:4" x14ac:dyDescent="0.35">
      <c r="A70" s="42" t="s">
        <v>77</v>
      </c>
      <c r="B70" s="14">
        <f>5652229+500814</f>
        <v>6153043</v>
      </c>
      <c r="C70" s="8"/>
      <c r="D70"/>
    </row>
    <row r="71" spans="1:4" x14ac:dyDescent="0.35">
      <c r="A71" s="42" t="s">
        <v>78</v>
      </c>
      <c r="B71" s="14">
        <v>501886.4</v>
      </c>
      <c r="C71" s="8"/>
      <c r="D71"/>
    </row>
    <row r="72" spans="1:4" x14ac:dyDescent="0.35">
      <c r="A72" s="42" t="s">
        <v>105</v>
      </c>
      <c r="B72" s="14">
        <v>137004.72</v>
      </c>
      <c r="C72" s="8"/>
      <c r="D72"/>
    </row>
    <row r="73" spans="1:4" x14ac:dyDescent="0.35">
      <c r="A73" s="57" t="s">
        <v>76</v>
      </c>
      <c r="B73" s="49">
        <v>73108</v>
      </c>
      <c r="C73" s="8"/>
      <c r="D73"/>
    </row>
    <row r="74" spans="1:4" x14ac:dyDescent="0.35">
      <c r="A74" s="30" t="s">
        <v>95</v>
      </c>
      <c r="B74" s="34">
        <f>B69+B73</f>
        <v>6865042.1200000001</v>
      </c>
      <c r="C74" s="8"/>
      <c r="D74"/>
    </row>
    <row r="75" spans="1:4" s="21" customFormat="1" x14ac:dyDescent="0.35">
      <c r="A75" s="18"/>
      <c r="B75" s="19"/>
      <c r="C75" s="20"/>
    </row>
    <row r="76" spans="1:4" x14ac:dyDescent="0.35">
      <c r="A76" s="30" t="s">
        <v>7</v>
      </c>
      <c r="B76" s="35"/>
      <c r="C76" s="8"/>
      <c r="D76"/>
    </row>
    <row r="77" spans="1:4" x14ac:dyDescent="0.35">
      <c r="A77" s="30" t="s">
        <v>8</v>
      </c>
      <c r="B77" s="30"/>
      <c r="C77" s="12"/>
      <c r="D77"/>
    </row>
    <row r="78" spans="1:4" x14ac:dyDescent="0.35">
      <c r="A78" s="58" t="s">
        <v>9</v>
      </c>
      <c r="B78" s="49">
        <v>3756130.97</v>
      </c>
      <c r="C78" s="16"/>
      <c r="D78"/>
    </row>
    <row r="79" spans="1:4" x14ac:dyDescent="0.35">
      <c r="A79" s="59" t="s">
        <v>10</v>
      </c>
      <c r="B79" s="49">
        <v>4907489</v>
      </c>
      <c r="C79" s="16"/>
      <c r="D79"/>
    </row>
    <row r="80" spans="1:4" x14ac:dyDescent="0.35">
      <c r="A80" s="59" t="s">
        <v>11</v>
      </c>
      <c r="B80" s="49">
        <v>1196442.82</v>
      </c>
      <c r="C80" s="16"/>
      <c r="D80"/>
    </row>
    <row r="81" spans="1:4" x14ac:dyDescent="0.35">
      <c r="A81" s="58" t="s">
        <v>12</v>
      </c>
      <c r="B81" s="49">
        <v>0</v>
      </c>
      <c r="C81" s="16"/>
      <c r="D81"/>
    </row>
    <row r="82" spans="1:4" x14ac:dyDescent="0.35">
      <c r="A82" s="58" t="s">
        <v>13</v>
      </c>
      <c r="B82" s="49">
        <v>361235.16</v>
      </c>
      <c r="C82" s="16"/>
      <c r="D82"/>
    </row>
    <row r="83" spans="1:4" x14ac:dyDescent="0.35">
      <c r="A83" s="58" t="s">
        <v>14</v>
      </c>
      <c r="B83" s="49">
        <f>SUM(B84:B85)</f>
        <v>1618246.02</v>
      </c>
      <c r="C83" s="16"/>
      <c r="D83"/>
    </row>
    <row r="84" spans="1:4" x14ac:dyDescent="0.35">
      <c r="A84" s="44" t="s">
        <v>56</v>
      </c>
      <c r="B84" s="14">
        <v>1043590.24</v>
      </c>
      <c r="C84" s="16"/>
      <c r="D84"/>
    </row>
    <row r="85" spans="1:4" x14ac:dyDescent="0.35">
      <c r="A85" s="44" t="s">
        <v>57</v>
      </c>
      <c r="B85" s="14">
        <v>574655.77999999991</v>
      </c>
      <c r="C85" s="16"/>
      <c r="D85"/>
    </row>
    <row r="86" spans="1:4" ht="29" x14ac:dyDescent="0.35">
      <c r="A86" s="58" t="s">
        <v>15</v>
      </c>
      <c r="B86" s="49">
        <v>344747.54</v>
      </c>
      <c r="C86" s="16"/>
      <c r="D86"/>
    </row>
    <row r="87" spans="1:4" x14ac:dyDescent="0.35">
      <c r="A87" s="58" t="s">
        <v>54</v>
      </c>
      <c r="B87" s="49">
        <f>SUM(B88:B89)</f>
        <v>1208565.97</v>
      </c>
      <c r="C87" s="16"/>
      <c r="D87"/>
    </row>
    <row r="88" spans="1:4" x14ac:dyDescent="0.35">
      <c r="A88" s="44" t="s">
        <v>55</v>
      </c>
      <c r="B88" s="14">
        <v>1204953.8899999999</v>
      </c>
      <c r="C88" s="16"/>
      <c r="D88"/>
    </row>
    <row r="89" spans="1:4" x14ac:dyDescent="0.35">
      <c r="A89" s="44" t="s">
        <v>58</v>
      </c>
      <c r="B89" s="14">
        <v>3612.08</v>
      </c>
      <c r="C89" s="16"/>
      <c r="D89"/>
    </row>
    <row r="90" spans="1:4" x14ac:dyDescent="0.35">
      <c r="A90" s="43" t="s">
        <v>94</v>
      </c>
      <c r="B90" s="41">
        <f>SUM(B78:B89)-B84-B85-B88-B89</f>
        <v>13392857.48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0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0</v>
      </c>
      <c r="C97" s="8"/>
      <c r="D97" s="26">
        <f>B40+B58-B98</f>
        <v>255536.1799999997</v>
      </c>
    </row>
    <row r="98" spans="1:4" ht="14.25" customHeight="1" x14ac:dyDescent="0.35">
      <c r="A98" s="43" t="s">
        <v>96</v>
      </c>
      <c r="B98" s="41">
        <f>B90+B97</f>
        <v>13392857.48</v>
      </c>
      <c r="C98" s="8"/>
      <c r="D98" s="26">
        <f>B120-D97</f>
        <v>0</v>
      </c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110</v>
      </c>
      <c r="B101" s="14">
        <v>0</v>
      </c>
      <c r="C101" s="17"/>
      <c r="D101"/>
    </row>
    <row r="102" spans="1:4" x14ac:dyDescent="0.35">
      <c r="A102" s="44" t="s">
        <v>109</v>
      </c>
      <c r="B102" s="14">
        <v>0</v>
      </c>
      <c r="C102" s="1"/>
      <c r="D102"/>
    </row>
    <row r="103" spans="1:4" x14ac:dyDescent="0.35">
      <c r="A103" s="43" t="s">
        <v>97</v>
      </c>
      <c r="B103" s="41">
        <f>B101+B102</f>
        <v>0</v>
      </c>
      <c r="C103" s="1"/>
      <c r="D103"/>
    </row>
    <row r="104" spans="1:4" s="21" customFormat="1" ht="8.25" customHeight="1" x14ac:dyDescent="0.35">
      <c r="A104" s="68"/>
      <c r="B104" s="68"/>
      <c r="C104" s="22"/>
    </row>
    <row r="105" spans="1:4" x14ac:dyDescent="0.35">
      <c r="A105" s="28" t="s">
        <v>45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88</v>
      </c>
      <c r="B107" s="49">
        <f>SUM(B108:B115)</f>
        <v>148160.19000000239</v>
      </c>
      <c r="C107" s="15"/>
      <c r="D107"/>
    </row>
    <row r="108" spans="1:4" x14ac:dyDescent="0.35">
      <c r="A108" s="42" t="s">
        <v>80</v>
      </c>
      <c r="B108" s="14">
        <v>10192.909999999129</v>
      </c>
      <c r="C108" s="15"/>
      <c r="D108"/>
    </row>
    <row r="109" spans="1:4" x14ac:dyDescent="0.35">
      <c r="A109" s="42" t="s">
        <v>81</v>
      </c>
      <c r="B109" s="14">
        <v>1.3824319466948509E-9</v>
      </c>
      <c r="C109" s="15"/>
      <c r="D109"/>
    </row>
    <row r="110" spans="1:4" x14ac:dyDescent="0.35">
      <c r="A110" s="42" t="s">
        <v>106</v>
      </c>
      <c r="B110" s="14">
        <v>0</v>
      </c>
      <c r="C110" s="15"/>
      <c r="D110"/>
    </row>
    <row r="111" spans="1:4" x14ac:dyDescent="0.35">
      <c r="A111" s="42" t="s">
        <v>82</v>
      </c>
      <c r="B111" s="14">
        <v>0</v>
      </c>
      <c r="C111" s="15"/>
      <c r="D111"/>
    </row>
    <row r="112" spans="1:4" x14ac:dyDescent="0.35">
      <c r="A112" s="42" t="s">
        <v>83</v>
      </c>
      <c r="B112" s="14">
        <v>850.75000000186265</v>
      </c>
      <c r="C112" s="15"/>
      <c r="D112"/>
    </row>
    <row r="113" spans="1:4" x14ac:dyDescent="0.35">
      <c r="A113" s="42" t="s">
        <v>107</v>
      </c>
      <c r="B113" s="14">
        <v>0</v>
      </c>
      <c r="C113" s="15"/>
      <c r="D113"/>
    </row>
    <row r="114" spans="1:4" x14ac:dyDescent="0.35">
      <c r="A114" s="42" t="s">
        <v>84</v>
      </c>
      <c r="B114" s="14">
        <v>27.220000000030268</v>
      </c>
      <c r="C114" s="15"/>
      <c r="D114"/>
    </row>
    <row r="115" spans="1:4" x14ac:dyDescent="0.35">
      <c r="A115" s="42" t="s">
        <v>108</v>
      </c>
      <c r="B115" s="14">
        <v>137089.31</v>
      </c>
      <c r="C115" s="15"/>
      <c r="D115"/>
    </row>
    <row r="116" spans="1:4" x14ac:dyDescent="0.35">
      <c r="A116" s="54" t="s">
        <v>89</v>
      </c>
      <c r="B116" s="49">
        <f>B117+B118+B119</f>
        <v>107375.99</v>
      </c>
      <c r="C116" s="23"/>
      <c r="D116"/>
    </row>
    <row r="117" spans="1:4" x14ac:dyDescent="0.35">
      <c r="A117" s="42" t="s">
        <v>85</v>
      </c>
      <c r="B117" s="14">
        <v>0</v>
      </c>
      <c r="C117" s="23"/>
      <c r="D117"/>
    </row>
    <row r="118" spans="1:4" x14ac:dyDescent="0.35">
      <c r="A118" s="42" t="s">
        <v>86</v>
      </c>
      <c r="B118" s="14">
        <v>107375.99</v>
      </c>
      <c r="C118" s="23"/>
      <c r="D118"/>
    </row>
    <row r="119" spans="1:4" x14ac:dyDescent="0.35">
      <c r="A119" s="42" t="s">
        <v>87</v>
      </c>
      <c r="B119" s="14">
        <v>0</v>
      </c>
      <c r="C119" s="23"/>
      <c r="D119"/>
    </row>
    <row r="120" spans="1:4" x14ac:dyDescent="0.35">
      <c r="A120" s="43" t="s">
        <v>27</v>
      </c>
      <c r="B120" s="41">
        <f>(B40+B58)-(B98+B103)</f>
        <v>255536.1799999997</v>
      </c>
      <c r="C120" s="23"/>
      <c r="D120"/>
    </row>
    <row r="121" spans="1:4" x14ac:dyDescent="0.35">
      <c r="A121" t="s">
        <v>61</v>
      </c>
      <c r="B121" s="1"/>
      <c r="C121" s="1"/>
    </row>
    <row r="122" spans="1:4" x14ac:dyDescent="0.35">
      <c r="A122" s="37" t="s">
        <v>21</v>
      </c>
      <c r="B122" s="38"/>
      <c r="C122" s="1"/>
    </row>
    <row r="123" spans="1:4" x14ac:dyDescent="0.35">
      <c r="A123" s="40" t="s">
        <v>40</v>
      </c>
      <c r="B123" s="41">
        <v>0</v>
      </c>
      <c r="C123" s="1"/>
    </row>
    <row r="124" spans="1:4" x14ac:dyDescent="0.35">
      <c r="A124" s="40" t="s">
        <v>42</v>
      </c>
      <c r="B124" s="41">
        <v>0</v>
      </c>
      <c r="C124" s="1"/>
    </row>
    <row r="125" spans="1:4" x14ac:dyDescent="0.35">
      <c r="A125" s="40" t="s">
        <v>41</v>
      </c>
      <c r="B125" s="41">
        <v>0</v>
      </c>
      <c r="C125" s="1"/>
    </row>
    <row r="126" spans="1:4" x14ac:dyDescent="0.35">
      <c r="A126" s="37" t="s">
        <v>22</v>
      </c>
      <c r="B126" s="39">
        <f>B123+B124+B125</f>
        <v>0</v>
      </c>
    </row>
    <row r="127" spans="1:4" ht="29.25" customHeight="1" x14ac:dyDescent="0.35">
      <c r="A127" s="65" t="s">
        <v>60</v>
      </c>
      <c r="B127" s="65"/>
    </row>
    <row r="128" spans="1:4" ht="15.5" customHeight="1" x14ac:dyDescent="0.35">
      <c r="A128" s="53"/>
      <c r="B128" s="52"/>
    </row>
    <row r="129" spans="1:2" ht="15.75" customHeight="1" x14ac:dyDescent="0.35">
      <c r="A129" s="27" t="s">
        <v>39</v>
      </c>
      <c r="B129" s="25" t="s">
        <v>112</v>
      </c>
    </row>
  </sheetData>
  <mergeCells count="11">
    <mergeCell ref="A127:B127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01.2024</vt:lpstr>
      <vt:lpstr>'01.2024'!Area_de_impressao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2024-02-08T20:18:11Z</cp:lastPrinted>
  <dcterms:created xsi:type="dcterms:W3CDTF">2021-09-23T15:15:02Z</dcterms:created>
  <dcterms:modified xsi:type="dcterms:W3CDTF">2024-09-30T18:15:21Z</dcterms:modified>
  <dc:language>pt-BR</dc:language>
</cp:coreProperties>
</file>