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4\09-Setembro\"/>
    </mc:Choice>
  </mc:AlternateContent>
  <xr:revisionPtr revIDLastSave="0" documentId="13_ncr:1_{3FBC08CE-2ECA-41FC-8797-11B48F43E7AD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.2024" sheetId="1" r:id="rId1"/>
  </sheets>
  <definedNames>
    <definedName name="_xlnm.Print_Area" localSheetId="0">'09.2024'!$A$1:$B$132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1" i="1"/>
  <c r="B48" i="1"/>
  <c r="B71" i="1"/>
  <c r="B27" i="1"/>
  <c r="B114" i="1"/>
  <c r="B86" i="1"/>
  <c r="B33" i="1"/>
  <c r="B82" i="1" l="1"/>
  <c r="B90" i="1" s="1"/>
  <c r="B63" i="1"/>
  <c r="B60" i="1"/>
  <c r="B43" i="1"/>
  <c r="B57" i="1" s="1"/>
  <c r="B40" i="1"/>
  <c r="B107" i="1"/>
  <c r="B68" i="1"/>
  <c r="B73" i="1" s="1"/>
  <c r="B65" i="1" l="1"/>
  <c r="B127" i="1"/>
  <c r="B103" i="1"/>
  <c r="B97" i="1"/>
  <c r="B98" i="1" l="1"/>
  <c r="B121" i="1" s="1"/>
  <c r="D107" i="1" s="1"/>
  <c r="D97" i="1" l="1"/>
  <c r="D98" i="1" s="1"/>
</calcChain>
</file>

<file path=xl/sharedStrings.xml><?xml version="1.0" encoding="utf-8"?>
<sst xmlns="http://schemas.openxmlformats.org/spreadsheetml/2006/main" count="114" uniqueCount="114">
  <si>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</si>
  <si>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</si>
  <si>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</si>
  <si>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</si>
  <si>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</si>
  <si>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</si>
  <si>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</si>
  <si>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</si>
  <si>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</si>
  <si>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</si>
  <si>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</si>
  <si>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</si>
  <si>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</si>
  <si>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</si>
  <si>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</si>
  <si>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</si>
  <si>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</si>
  <si>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</si>
  <si>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</si>
  <si>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</si>
  <si>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</si>
  <si>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</si>
  <si>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</si>
  <si>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</si>
  <si>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</si>
  <si>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</si>
  <si>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</si>
  <si>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 xml:space="preserve">SALDO BANCÁRIO FINAL : </t>
  </si>
  <si>
    <t>NOME DO ÓRGÃO PÚBLICO/CONTRATANTE: SECRETARIA DE ESTADO DA SAÚDE/SES-GO</t>
  </si>
  <si>
    <t xml:space="preserve">5.2.4 Outros 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</si>
  <si>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</si>
  <si>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</si>
  <si>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</si>
  <si>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</si>
  <si>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</si>
  <si>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NOME DA UNIDADE GERIDA: HOSPITAL ESTADUAL DA CRIANÇA E DO ADOLESCENTE - HECAD</t>
  </si>
  <si>
    <t>5.2.1 Aquisições de Bens  (equipamentos, mobiliários,etc)</t>
  </si>
  <si>
    <t xml:space="preserve">2.4 Rendimento sobre Aplicação Financeiras - INVESTIMENTO </t>
  </si>
  <si>
    <t xml:space="preserve">CONTRATO DE GESTÃO/ADITIVO Nº:         020/2023 SES/GO   -   CONTRATO </t>
  </si>
  <si>
    <t>VIGÊNCIA DO CONTRATO DE GESTÃO/TERMO ADITIVO:  12/04/2023 a 12/04/2027</t>
  </si>
  <si>
    <t>1.2.1 ITAU C/C 31.804-9</t>
  </si>
  <si>
    <t xml:space="preserve">1.3.1  ITAU C/APLIC 31.804-9 - C.G Investimento </t>
  </si>
  <si>
    <t xml:space="preserve">5.1.8 Outros </t>
  </si>
  <si>
    <t xml:space="preserve">5.1.8.1 Devolução de Empréstimo Agir </t>
  </si>
  <si>
    <t>5.1.6.1 Encargos Sobre Folha de Pagamento</t>
  </si>
  <si>
    <t>5.1.6.2 Encargos Sobre Rescisão Trabalhista</t>
  </si>
  <si>
    <t xml:space="preserve">2.5 Outras entradas </t>
  </si>
  <si>
    <t>Fonte: Extratos bancários e Relatório SIPEF/BRGAAP.</t>
  </si>
  <si>
    <t xml:space="preserve">2.1.1 CEF C/C 6949-3 Custeio </t>
  </si>
  <si>
    <t xml:space="preserve">2.1 Repasse - CUSTEIO  </t>
  </si>
  <si>
    <t xml:space="preserve">2.2 Repasse - INVESTIMENTO  </t>
  </si>
  <si>
    <t xml:space="preserve">3.2.1 ITAU C/APLIC 31.804-9 </t>
  </si>
  <si>
    <t xml:space="preserve">3.1.1 CEF C/APLIC 6949-3 Custeio </t>
  </si>
  <si>
    <t xml:space="preserve">3.1 Resgate Aplicação - CUSTEIO </t>
  </si>
  <si>
    <t xml:space="preserve">4.1 Aplicação Financeira - CUSTEIO  </t>
  </si>
  <si>
    <t>7.2.1 ITAU C/C 31.804-9</t>
  </si>
  <si>
    <t xml:space="preserve">7.3.1  ITAU C/APLIC 31.804-9 - C.G Investimento </t>
  </si>
  <si>
    <t xml:space="preserve">7.3.3 CEF C/APLIC 6950-7 Investimento </t>
  </si>
  <si>
    <t xml:space="preserve">2.3 Rendimento sobre Aplicações Financeiras - CUSTEIO </t>
  </si>
  <si>
    <t>TOTAL DE ENTRADAS (soma=2.1+2.2+2.3+2.4+2.5)</t>
  </si>
  <si>
    <t>TOTAL DOS RESGATES (soma=3.1+3.2)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</si>
  <si>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(soma=5.1.1+5.1.2+5.1.3+5.1.4+5.1.5+5.1.6+5.1.7+5.1.8)</t>
    </r>
  </si>
  <si>
    <t>TOTAL DAS APLICAÇÕES FINANCEIRAS (soma=4.1+4.2)</t>
  </si>
  <si>
    <t>TOTAL GERAL DOS PAGAMENTOS (soma=5.1+5.2)</t>
  </si>
  <si>
    <t>TOTAL VALORES DEVOLVIDOS</t>
  </si>
  <si>
    <t>2.1.2 CEF C/C 6951-5  Fundo de prov. rescisões trab. e ações jud .3% VLR</t>
  </si>
  <si>
    <t>6.2 Valores Devolvidos à Contratante -Investimento</t>
  </si>
  <si>
    <t>6.1 Valores Devolvidos à Contratante - Custeio</t>
  </si>
  <si>
    <t xml:space="preserve">1.3.2 CEF C/APLIC 6950-7 Investimento </t>
  </si>
  <si>
    <t xml:space="preserve">1.2.2 CEF C/C 472-7 </t>
  </si>
  <si>
    <t xml:space="preserve">1.2.3 CEF C/C 6949-3 Custeio </t>
  </si>
  <si>
    <t>1.2.4 CEF C/C 6951-5  Fundo de prov. rescisões trab. e ações jud .3% VLR</t>
  </si>
  <si>
    <t xml:space="preserve">1.2.5 CEF C/C 6950-7 Investimento </t>
  </si>
  <si>
    <t>1.3.4 ITAU C/APLIC 31.804-9 - Fundo de prov. rescisões trab. e ações jud .3% VLR</t>
  </si>
  <si>
    <t xml:space="preserve">1.3.5 CEF C/APLIC 6949-3 Custeio </t>
  </si>
  <si>
    <t>1.3.6 CEF C/APLIC 6951-5  Fundo de prov. rescisões trab. e ações jud .3% VLR</t>
  </si>
  <si>
    <t>SALDO ANTERIOR (soma=1.1+1.2+1.3)</t>
  </si>
  <si>
    <t xml:space="preserve">2.3.1 CEF C/APLIC 6949-3; ITAÚ APLIC 31804-9 Custeio </t>
  </si>
  <si>
    <t xml:space="preserve">2.3.2 CEF C/APLIC 6951-5  Fundo de prov. rescisões trab. e ações jud .3% VLR </t>
  </si>
  <si>
    <t>2.4.1 CEF C/APLIC 6950-7 INVESTIMENTO - HECAD</t>
  </si>
  <si>
    <t>3.1.2 CEF C/APLIC 6951-5  FUNDO DE PROV RESCISOES TRAB E AÇOES JUD 3% VLR - HECAD</t>
  </si>
  <si>
    <t>4.1.1 ITAU C/C 31.804-9; CEF C/C 69493 Custeio</t>
  </si>
  <si>
    <t>4.1.2 CEF C/C 6951-5  Fundo de prov. rescisões trab. e ações jud .3% VLR</t>
  </si>
  <si>
    <t>4.2.1 CEF C/APLIC 6950-7 INVESTIMENTO - HECAD</t>
  </si>
  <si>
    <t>7.2. Banco Conta Corrente  - CUSTEIO E INVESTIMENTO</t>
  </si>
  <si>
    <t xml:space="preserve">7.3 Aplicações Financeiras  - CUSTEIO E INVESTIMENTO </t>
  </si>
  <si>
    <t xml:space="preserve">7.2.2 CEF C/C 472-7 </t>
  </si>
  <si>
    <t xml:space="preserve">7.2.3 CEF C/C 6949-3 Custeio </t>
  </si>
  <si>
    <t>7.2.4 CEF C/C 6951-5  Fundo de prov. rescisões trab. e ações jud .3% VLR</t>
  </si>
  <si>
    <t>7.2.6 CEF C/APLIC 6951-5  Fundo de prov. rescisões trab. e ações jud .3% VLR</t>
  </si>
  <si>
    <t xml:space="preserve">7.2.5 CEF C/C 6950-7 Investimento </t>
  </si>
  <si>
    <t>7.3.2 CEF C/APLIC 6951-5  Fundo de prov. rescisões trab. e ações jud .3% VLR</t>
  </si>
  <si>
    <t>7.3.5 ITAU C/APLIC 31.804-9 - Fundo de prov. rescisões trab. e ações jud .3% VLR</t>
  </si>
  <si>
    <t xml:space="preserve">7.3.6 CEF C/APLIC 6949-3 Custeio </t>
  </si>
  <si>
    <t>1.2 Banco Conta Corrente - CUSTEIO E INVESTIMENTO</t>
  </si>
  <si>
    <t xml:space="preserve">1.3 Aplicações Financeiras  - CUSTEIO E INVESTIMENTO  </t>
  </si>
  <si>
    <t xml:space="preserve">4.2 Aplicação Financeira  - INVESTIMENTO </t>
  </si>
  <si>
    <t>2.1.3 CEF C/C 6949-3 PISO ENFERMAGEM - HECAD</t>
  </si>
  <si>
    <t>2.5.1 Estorno de pagamento</t>
  </si>
  <si>
    <t>7.3.4 ITAU C/APLIC. AUTOM. 31.804-9 HECAD</t>
  </si>
  <si>
    <t>2.5.3 Empréstimos</t>
  </si>
  <si>
    <t>1.3.3 ITAU C/APLIC. AUTOM. 31.804-9 HECAD</t>
  </si>
  <si>
    <t>8.1 Glosa - servidores cedidos *</t>
  </si>
  <si>
    <t>8.2 Glosa - não cumprimento das metas *</t>
  </si>
  <si>
    <t>8.3 Glosa - residentes *</t>
  </si>
  <si>
    <t>9.Nota Explicativa: Valores de glosas não informados devido ao não recebimento das informações por parte da SES.</t>
  </si>
  <si>
    <t>2.5.2 Recuperaçao de despesas</t>
  </si>
  <si>
    <t>5.1.8.2 Reembolso Recuperaçao de despesas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</si>
  <si>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</si>
  <si>
    <t>Competência: 09/2024</t>
  </si>
  <si>
    <t>7.SALDO BANCÁRIO FINAL EM 30/09/2024</t>
  </si>
  <si>
    <t>Goiânia, 29 de Outubro de 2024.</t>
  </si>
  <si>
    <t>GERÊNCIA CORPORATIVA DE CONTABILIDADE E FINANÇAS:</t>
  </si>
  <si>
    <t>5.1.8.3 Estorno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</si>
</sst>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4" fontId="10" fillId="8" borderId="1" xfId="1" applyNumberFormat="1" applyFont="1" applyFill="1" applyBorder="1" applyAlignment="1" applyProtection="1">
      <alignment vertical="center"/>
    </xf>
    <xf numFmtId="0" fontId="13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4" fontId="0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0"/>
  <sheetViews>
    <sheetView showGridLines="0" tabSelected="1" topLeftCell="A24" zoomScale="90" zoomScaleNormal="90" zoomScaleSheetLayoutView="70" zoomScalePageLayoutView="70" workbookViewId="0">
      <selection activeCell="A46" sqref="A46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25.7265625" customWidth="1"/>
    <col min="4" max="4" width="41.7265625" style="1"/>
  </cols>
  <sheetData>
    <row r="1" spans="1:3" ht="121.5" customHeight="1" x14ac:dyDescent="0.35">
      <c r="A1" s="64"/>
      <c r="B1" s="64"/>
    </row>
    <row r="2" spans="1:3" customFormat="1" x14ac:dyDescent="0.35">
      <c r="A2" s="65" t="s">
        <v>0</v>
      </c>
      <c r="B2" s="65"/>
      <c r="C2" s="1"/>
    </row>
    <row r="3" spans="1:3" customFormat="1" x14ac:dyDescent="0.35">
      <c r="A3" s="65"/>
      <c r="B3" s="65"/>
      <c r="C3" s="1"/>
    </row>
    <row r="4" spans="1:3" customFormat="1" x14ac:dyDescent="0.35">
      <c r="A4" s="65"/>
      <c r="B4" s="65"/>
      <c r="C4" s="1"/>
    </row>
    <row r="5" spans="1:3" customFormat="1" x14ac:dyDescent="0.35">
      <c r="A5" s="65"/>
      <c r="B5" s="65"/>
      <c r="C5" s="1"/>
    </row>
    <row r="6" spans="1:3" customFormat="1" x14ac:dyDescent="0.35">
      <c r="A6" s="65"/>
      <c r="B6" s="65"/>
      <c r="C6" s="1"/>
    </row>
    <row r="7" spans="1:3" customFormat="1" x14ac:dyDescent="0.35">
      <c r="A7" s="65"/>
      <c r="B7" s="65"/>
      <c r="C7" s="2"/>
    </row>
    <row r="8" spans="1:3" customFormat="1" ht="23.25" customHeight="1" x14ac:dyDescent="0.35">
      <c r="A8" s="66" t="s">
        <v>108</v>
      </c>
      <c r="B8" s="66"/>
      <c r="C8" s="2"/>
    </row>
    <row r="9" spans="1:3" customFormat="1" ht="23.25" customHeight="1" x14ac:dyDescent="0.35">
      <c r="A9" s="66"/>
      <c r="B9" s="66"/>
      <c r="C9" s="2"/>
    </row>
    <row r="10" spans="1:3" customFormat="1" x14ac:dyDescent="0.35">
      <c r="A10" s="67" t="s">
        <v>28</v>
      </c>
      <c r="B10" s="67"/>
      <c r="C10" s="1"/>
    </row>
    <row r="11" spans="1:3" customFormat="1" x14ac:dyDescent="0.35">
      <c r="A11" s="3" t="s">
        <v>25</v>
      </c>
      <c r="B11" s="4"/>
      <c r="C11" s="1"/>
    </row>
    <row r="12" spans="1:3" customFormat="1" x14ac:dyDescent="0.35">
      <c r="A12" s="68" t="s">
        <v>24</v>
      </c>
      <c r="B12" s="68"/>
    </row>
    <row r="13" spans="1:3" customFormat="1" x14ac:dyDescent="0.35">
      <c r="A13" s="5" t="s">
        <v>23</v>
      </c>
      <c r="B13" s="4"/>
      <c r="C13" s="1"/>
    </row>
    <row r="14" spans="1:3" customFormat="1" x14ac:dyDescent="0.35">
      <c r="A14" s="68" t="s">
        <v>35</v>
      </c>
      <c r="B14" s="68"/>
      <c r="C14" s="1"/>
    </row>
    <row r="15" spans="1:3" customFormat="1" x14ac:dyDescent="0.35">
      <c r="A15" s="5" t="s">
        <v>34</v>
      </c>
      <c r="B15" s="4"/>
      <c r="C15" s="1"/>
    </row>
    <row r="16" spans="1:3" customFormat="1" x14ac:dyDescent="0.35">
      <c r="A16" s="5" t="s">
        <v>38</v>
      </c>
      <c r="B16" s="24"/>
      <c r="C16" s="1"/>
    </row>
    <row r="17" spans="1:4" x14ac:dyDescent="0.35">
      <c r="A17" s="74" t="s">
        <v>39</v>
      </c>
      <c r="B17" s="75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31</v>
      </c>
      <c r="B19" s="14">
        <v>15117442.4</v>
      </c>
      <c r="C19" s="8"/>
    </row>
    <row r="20" spans="1:4" s="9" customFormat="1" x14ac:dyDescent="0.35">
      <c r="A20" s="6" t="s">
        <v>32</v>
      </c>
      <c r="B20" s="14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1" t="s">
        <v>1</v>
      </c>
      <c r="B22" s="71"/>
      <c r="D22"/>
    </row>
    <row r="23" spans="1:4" ht="11.25" customHeight="1" x14ac:dyDescent="0.35">
      <c r="A23" s="10"/>
      <c r="B23" s="72" t="s">
        <v>30</v>
      </c>
      <c r="D23"/>
    </row>
    <row r="24" spans="1:4" ht="14.25" customHeight="1" x14ac:dyDescent="0.35">
      <c r="A24" s="11" t="s">
        <v>109</v>
      </c>
      <c r="B24" s="72"/>
      <c r="C24" s="12"/>
      <c r="D24"/>
    </row>
    <row r="25" spans="1:4" x14ac:dyDescent="0.35">
      <c r="A25" s="28" t="s">
        <v>2</v>
      </c>
      <c r="B25" s="29"/>
      <c r="C25" s="13"/>
      <c r="D25"/>
    </row>
    <row r="26" spans="1:4" x14ac:dyDescent="0.35">
      <c r="A26" s="54" t="s">
        <v>3</v>
      </c>
      <c r="B26" s="49">
        <v>0</v>
      </c>
      <c r="C26" s="15"/>
      <c r="D26"/>
    </row>
    <row r="27" spans="1:4" x14ac:dyDescent="0.35">
      <c r="A27" s="54" t="s">
        <v>94</v>
      </c>
      <c r="B27" s="49">
        <f>SUM(B28:B32)</f>
        <v>2.0099999999999998</v>
      </c>
      <c r="C27" s="15"/>
      <c r="D27"/>
    </row>
    <row r="28" spans="1:4" x14ac:dyDescent="0.35">
      <c r="A28" s="42" t="s">
        <v>40</v>
      </c>
      <c r="B28" s="14">
        <v>1</v>
      </c>
      <c r="C28" s="15"/>
      <c r="D28"/>
    </row>
    <row r="29" spans="1:4" x14ac:dyDescent="0.35">
      <c r="A29" s="42" t="s">
        <v>69</v>
      </c>
      <c r="B29" s="14">
        <v>0</v>
      </c>
      <c r="C29" s="15"/>
      <c r="D29"/>
    </row>
    <row r="30" spans="1:4" x14ac:dyDescent="0.35">
      <c r="A30" s="42" t="s">
        <v>70</v>
      </c>
      <c r="B30" s="14">
        <v>0</v>
      </c>
      <c r="C30" s="15"/>
      <c r="D30"/>
    </row>
    <row r="31" spans="1:4" x14ac:dyDescent="0.35">
      <c r="A31" s="42" t="s">
        <v>71</v>
      </c>
      <c r="B31" s="14">
        <v>0</v>
      </c>
      <c r="C31" s="15"/>
      <c r="D31"/>
    </row>
    <row r="32" spans="1:4" x14ac:dyDescent="0.35">
      <c r="A32" s="42" t="s">
        <v>72</v>
      </c>
      <c r="B32" s="14">
        <v>1.01</v>
      </c>
      <c r="C32" s="15"/>
      <c r="D32"/>
    </row>
    <row r="33" spans="1:4" x14ac:dyDescent="0.35">
      <c r="A33" s="54" t="s">
        <v>95</v>
      </c>
      <c r="B33" s="49">
        <f>SUM(B34:B39)</f>
        <v>6073445.7400000002</v>
      </c>
      <c r="C33" s="15"/>
      <c r="D33"/>
    </row>
    <row r="34" spans="1:4" x14ac:dyDescent="0.35">
      <c r="A34" s="42" t="s">
        <v>41</v>
      </c>
      <c r="B34" s="14">
        <v>0</v>
      </c>
      <c r="C34" s="15"/>
      <c r="D34"/>
    </row>
    <row r="35" spans="1:4" x14ac:dyDescent="0.35">
      <c r="A35" s="42" t="s">
        <v>68</v>
      </c>
      <c r="B35" s="14">
        <v>5776308.9400000004</v>
      </c>
      <c r="C35" s="15"/>
      <c r="D35"/>
    </row>
    <row r="36" spans="1:4" x14ac:dyDescent="0.35">
      <c r="A36" s="42" t="s">
        <v>101</v>
      </c>
      <c r="B36" s="14">
        <v>4503.51</v>
      </c>
      <c r="C36" s="15"/>
      <c r="D36"/>
    </row>
    <row r="37" spans="1:4" x14ac:dyDescent="0.35">
      <c r="A37" s="42" t="s">
        <v>73</v>
      </c>
      <c r="B37" s="14">
        <v>0</v>
      </c>
      <c r="C37" s="15"/>
      <c r="D37"/>
    </row>
    <row r="38" spans="1:4" x14ac:dyDescent="0.35">
      <c r="A38" s="42" t="s">
        <v>74</v>
      </c>
      <c r="B38" s="14">
        <v>291699.67</v>
      </c>
      <c r="C38" s="15"/>
      <c r="D38"/>
    </row>
    <row r="39" spans="1:4" x14ac:dyDescent="0.35">
      <c r="A39" s="42" t="s">
        <v>75</v>
      </c>
      <c r="B39" s="14">
        <v>933.62</v>
      </c>
      <c r="C39" s="15"/>
      <c r="D39"/>
    </row>
    <row r="40" spans="1:4" x14ac:dyDescent="0.35">
      <c r="A40" s="51" t="s">
        <v>76</v>
      </c>
      <c r="B40" s="41">
        <f>SUM(B26+B27+B33)</f>
        <v>6073447.75</v>
      </c>
      <c r="C40" s="15"/>
      <c r="D40"/>
    </row>
    <row r="41" spans="1:4" x14ac:dyDescent="0.35">
      <c r="A41" s="42"/>
      <c r="B41" s="14"/>
      <c r="C41" s="15"/>
      <c r="D41"/>
    </row>
    <row r="42" spans="1:4" x14ac:dyDescent="0.35">
      <c r="A42" s="28" t="s">
        <v>4</v>
      </c>
      <c r="B42" s="28"/>
      <c r="C42" s="12"/>
      <c r="D42"/>
    </row>
    <row r="43" spans="1:4" x14ac:dyDescent="0.35">
      <c r="A43" s="56" t="s">
        <v>49</v>
      </c>
      <c r="B43" s="49">
        <f>SUM(B44:B46)</f>
        <v>12404532.26</v>
      </c>
      <c r="C43" s="16"/>
      <c r="D43"/>
    </row>
    <row r="44" spans="1:4" x14ac:dyDescent="0.35">
      <c r="A44" s="42" t="s">
        <v>48</v>
      </c>
      <c r="B44" s="63">
        <v>12111306.51</v>
      </c>
      <c r="C44" s="16"/>
      <c r="D44"/>
    </row>
    <row r="45" spans="1:4" x14ac:dyDescent="0.35">
      <c r="A45" s="42" t="s">
        <v>65</v>
      </c>
      <c r="B45" s="63">
        <v>0</v>
      </c>
      <c r="C45" s="16"/>
      <c r="D45"/>
    </row>
    <row r="46" spans="1:4" x14ac:dyDescent="0.35">
      <c r="A46" s="42" t="s">
        <v>97</v>
      </c>
      <c r="B46" s="14">
        <v>293225.75</v>
      </c>
      <c r="C46" s="16"/>
      <c r="D46"/>
    </row>
    <row r="47" spans="1:4" ht="15.5" customHeight="1" x14ac:dyDescent="0.35">
      <c r="A47" s="56" t="s">
        <v>50</v>
      </c>
      <c r="B47" s="49">
        <v>7040000</v>
      </c>
      <c r="C47" s="16"/>
      <c r="D47"/>
    </row>
    <row r="48" spans="1:4" x14ac:dyDescent="0.35">
      <c r="A48" s="57" t="s">
        <v>58</v>
      </c>
      <c r="B48" s="49">
        <f>SUM(B49:B50)</f>
        <v>10918.880000000001</v>
      </c>
      <c r="C48" s="16"/>
      <c r="D48"/>
    </row>
    <row r="49" spans="1:4" x14ac:dyDescent="0.35">
      <c r="A49" s="42" t="s">
        <v>77</v>
      </c>
      <c r="B49" s="63">
        <v>10912.11</v>
      </c>
      <c r="C49" s="16"/>
      <c r="D49"/>
    </row>
    <row r="50" spans="1:4" x14ac:dyDescent="0.35">
      <c r="A50" s="42" t="s">
        <v>78</v>
      </c>
      <c r="B50" s="63">
        <v>6.77</v>
      </c>
      <c r="C50" s="16"/>
      <c r="D50"/>
    </row>
    <row r="51" spans="1:4" x14ac:dyDescent="0.35">
      <c r="A51" s="57" t="s">
        <v>37</v>
      </c>
      <c r="B51" s="49">
        <f>B52</f>
        <v>49296.67</v>
      </c>
      <c r="C51" s="16"/>
      <c r="D51"/>
    </row>
    <row r="52" spans="1:4" ht="14" customHeight="1" x14ac:dyDescent="0.35">
      <c r="A52" s="55" t="s">
        <v>79</v>
      </c>
      <c r="B52" s="63">
        <v>49296.67</v>
      </c>
      <c r="C52" s="16"/>
      <c r="D52"/>
    </row>
    <row r="53" spans="1:4" x14ac:dyDescent="0.35">
      <c r="A53" s="57" t="s">
        <v>46</v>
      </c>
      <c r="B53" s="49">
        <f>SUM(B54:B56)</f>
        <v>561150.93999999994</v>
      </c>
      <c r="C53" s="16"/>
      <c r="D53"/>
    </row>
    <row r="54" spans="1:4" x14ac:dyDescent="0.35">
      <c r="A54" s="50" t="s">
        <v>98</v>
      </c>
      <c r="B54" s="14">
        <v>1928.04</v>
      </c>
      <c r="C54" s="16"/>
      <c r="D54"/>
    </row>
    <row r="55" spans="1:4" x14ac:dyDescent="0.35">
      <c r="A55" s="50" t="s">
        <v>106</v>
      </c>
      <c r="B55" s="63">
        <v>222.9</v>
      </c>
      <c r="C55" s="16"/>
      <c r="D55"/>
    </row>
    <row r="56" spans="1:4" x14ac:dyDescent="0.35">
      <c r="A56" s="50" t="s">
        <v>100</v>
      </c>
      <c r="B56" s="63">
        <v>559000</v>
      </c>
      <c r="C56" s="16"/>
      <c r="D56"/>
    </row>
    <row r="57" spans="1:4" x14ac:dyDescent="0.35">
      <c r="A57" s="47" t="s">
        <v>59</v>
      </c>
      <c r="B57" s="41">
        <f>SUM(B43+B47+B48+B51+B53)</f>
        <v>20065898.75</v>
      </c>
      <c r="C57" s="17"/>
      <c r="D57"/>
    </row>
    <row r="58" spans="1:4" x14ac:dyDescent="0.35">
      <c r="A58" s="47"/>
      <c r="B58" s="45"/>
      <c r="C58" s="17"/>
      <c r="D58"/>
    </row>
    <row r="59" spans="1:4" x14ac:dyDescent="0.35">
      <c r="A59" s="30" t="s">
        <v>5</v>
      </c>
      <c r="B59" s="31"/>
      <c r="C59" s="17"/>
      <c r="D59"/>
    </row>
    <row r="60" spans="1:4" x14ac:dyDescent="0.35">
      <c r="A60" s="56" t="s">
        <v>53</v>
      </c>
      <c r="B60" s="49">
        <f>SUM(B61:B62)</f>
        <v>8989143.8900000006</v>
      </c>
      <c r="C60" s="17"/>
      <c r="D60"/>
    </row>
    <row r="61" spans="1:4" x14ac:dyDescent="0.35">
      <c r="A61" s="42" t="s">
        <v>52</v>
      </c>
      <c r="B61" s="63">
        <v>8989143.8900000006</v>
      </c>
      <c r="C61" s="17"/>
      <c r="D61"/>
    </row>
    <row r="62" spans="1:4" x14ac:dyDescent="0.35">
      <c r="A62" s="42" t="s">
        <v>80</v>
      </c>
      <c r="B62" s="63">
        <v>0</v>
      </c>
      <c r="C62" s="17"/>
      <c r="D62"/>
    </row>
    <row r="63" spans="1:4" x14ac:dyDescent="0.35">
      <c r="A63" s="56" t="s">
        <v>33</v>
      </c>
      <c r="B63" s="49">
        <f>B64</f>
        <v>98.99</v>
      </c>
      <c r="C63" s="17"/>
      <c r="D63"/>
    </row>
    <row r="64" spans="1:4" x14ac:dyDescent="0.35">
      <c r="A64" s="42" t="s">
        <v>51</v>
      </c>
      <c r="B64" s="14">
        <v>98.99</v>
      </c>
      <c r="C64" s="17"/>
      <c r="D64"/>
    </row>
    <row r="65" spans="1:4" x14ac:dyDescent="0.35">
      <c r="A65" s="47" t="s">
        <v>60</v>
      </c>
      <c r="B65" s="41">
        <f>SUM(B60+B63)</f>
        <v>8989242.8800000008</v>
      </c>
      <c r="C65" s="17"/>
      <c r="D65"/>
    </row>
    <row r="66" spans="1:4" s="21" customFormat="1" x14ac:dyDescent="0.35">
      <c r="A66" s="43"/>
      <c r="B66" s="48"/>
      <c r="C66" s="20"/>
    </row>
    <row r="67" spans="1:4" x14ac:dyDescent="0.35">
      <c r="A67" s="32" t="s">
        <v>6</v>
      </c>
      <c r="B67" s="33"/>
      <c r="C67" s="8"/>
      <c r="D67"/>
    </row>
    <row r="68" spans="1:4" x14ac:dyDescent="0.35">
      <c r="A68" s="58" t="s">
        <v>54</v>
      </c>
      <c r="B68" s="60">
        <f>SUM(B69:B70)</f>
        <v>9194940.4199999999</v>
      </c>
      <c r="C68" s="8"/>
      <c r="D68"/>
    </row>
    <row r="69" spans="1:4" x14ac:dyDescent="0.35">
      <c r="A69" s="42" t="s">
        <v>81</v>
      </c>
      <c r="B69" s="63">
        <v>9194940.4199999999</v>
      </c>
      <c r="C69" s="8"/>
      <c r="D69"/>
    </row>
    <row r="70" spans="1:4" x14ac:dyDescent="0.35">
      <c r="A70" s="42" t="s">
        <v>82</v>
      </c>
      <c r="B70" s="63">
        <v>0</v>
      </c>
      <c r="C70" s="8"/>
      <c r="D70"/>
    </row>
    <row r="71" spans="1:4" x14ac:dyDescent="0.35">
      <c r="A71" s="57" t="s">
        <v>96</v>
      </c>
      <c r="B71" s="49">
        <f>B72</f>
        <v>7040099.9900000002</v>
      </c>
      <c r="C71" s="8"/>
      <c r="D71"/>
    </row>
    <row r="72" spans="1:4" x14ac:dyDescent="0.35">
      <c r="A72" s="42" t="s">
        <v>83</v>
      </c>
      <c r="B72" s="14">
        <v>7040099.9900000002</v>
      </c>
      <c r="C72" s="8"/>
      <c r="D72"/>
    </row>
    <row r="73" spans="1:4" x14ac:dyDescent="0.35">
      <c r="A73" s="30" t="s">
        <v>62</v>
      </c>
      <c r="B73" s="34">
        <f>B68+B71</f>
        <v>16235040.41</v>
      </c>
      <c r="C73" s="8"/>
      <c r="D73"/>
    </row>
    <row r="74" spans="1:4" s="21" customFormat="1" x14ac:dyDescent="0.35">
      <c r="A74" s="18"/>
      <c r="B74" s="19"/>
      <c r="C74" s="20"/>
    </row>
    <row r="75" spans="1:4" x14ac:dyDescent="0.35">
      <c r="A75" s="30" t="s">
        <v>7</v>
      </c>
      <c r="B75" s="35"/>
      <c r="C75" s="8"/>
      <c r="D75"/>
    </row>
    <row r="76" spans="1:4" x14ac:dyDescent="0.35">
      <c r="A76" s="30" t="s">
        <v>8</v>
      </c>
      <c r="B76" s="30"/>
      <c r="C76" s="12"/>
      <c r="D76"/>
    </row>
    <row r="77" spans="1:4" x14ac:dyDescent="0.35">
      <c r="A77" s="59" t="s">
        <v>9</v>
      </c>
      <c r="B77" s="60">
        <v>3747299.21</v>
      </c>
      <c r="C77" s="16"/>
      <c r="D77"/>
    </row>
    <row r="78" spans="1:4" x14ac:dyDescent="0.35">
      <c r="A78" s="61" t="s">
        <v>10</v>
      </c>
      <c r="B78" s="60">
        <v>5181311.5199999996</v>
      </c>
      <c r="C78" s="16"/>
      <c r="D78"/>
    </row>
    <row r="79" spans="1:4" x14ac:dyDescent="0.35">
      <c r="A79" s="61" t="s">
        <v>11</v>
      </c>
      <c r="B79" s="60">
        <v>2237785.9700000002</v>
      </c>
      <c r="C79" s="16"/>
      <c r="D79"/>
    </row>
    <row r="80" spans="1:4" x14ac:dyDescent="0.35">
      <c r="A80" s="59" t="s">
        <v>12</v>
      </c>
      <c r="B80" s="60">
        <v>0</v>
      </c>
      <c r="C80" s="16"/>
      <c r="D80"/>
    </row>
    <row r="81" spans="1:4" x14ac:dyDescent="0.35">
      <c r="A81" s="59" t="s">
        <v>13</v>
      </c>
      <c r="B81" s="60">
        <v>521120.84</v>
      </c>
      <c r="C81" s="16"/>
      <c r="D81"/>
    </row>
    <row r="82" spans="1:4" x14ac:dyDescent="0.35">
      <c r="A82" s="59" t="s">
        <v>14</v>
      </c>
      <c r="B82" s="60">
        <f>SUM(B83:B84)</f>
        <v>878037.29</v>
      </c>
      <c r="C82" s="16"/>
      <c r="D82"/>
    </row>
    <row r="83" spans="1:4" x14ac:dyDescent="0.35">
      <c r="A83" s="62" t="s">
        <v>44</v>
      </c>
      <c r="B83" s="63">
        <v>829910.55</v>
      </c>
      <c r="C83" s="16"/>
      <c r="D83"/>
    </row>
    <row r="84" spans="1:4" x14ac:dyDescent="0.35">
      <c r="A84" s="62" t="s">
        <v>45</v>
      </c>
      <c r="B84" s="63">
        <v>48126.74</v>
      </c>
      <c r="C84" s="16"/>
      <c r="D84"/>
    </row>
    <row r="85" spans="1:4" ht="29" x14ac:dyDescent="0.35">
      <c r="A85" s="59" t="s">
        <v>15</v>
      </c>
      <c r="B85" s="60">
        <v>173702.73</v>
      </c>
      <c r="C85" s="16"/>
      <c r="D85"/>
    </row>
    <row r="86" spans="1:4" x14ac:dyDescent="0.35">
      <c r="A86" s="59" t="s">
        <v>42</v>
      </c>
      <c r="B86" s="60">
        <f>SUM(B87:B89)</f>
        <v>12101.240000000002</v>
      </c>
      <c r="C86" s="16"/>
      <c r="D86"/>
    </row>
    <row r="87" spans="1:4" x14ac:dyDescent="0.35">
      <c r="A87" s="44" t="s">
        <v>43</v>
      </c>
      <c r="B87" s="14">
        <v>0</v>
      </c>
      <c r="C87" s="16"/>
      <c r="D87"/>
    </row>
    <row r="88" spans="1:4" x14ac:dyDescent="0.35">
      <c r="A88" s="44" t="s">
        <v>107</v>
      </c>
      <c r="B88" s="14">
        <v>10173.200000000001</v>
      </c>
      <c r="C88" s="16"/>
      <c r="D88"/>
    </row>
    <row r="89" spans="1:4" x14ac:dyDescent="0.35">
      <c r="A89" s="44" t="s">
        <v>113</v>
      </c>
      <c r="B89" s="14">
        <v>1928.04</v>
      </c>
      <c r="C89" s="16"/>
      <c r="D89"/>
    </row>
    <row r="90" spans="1:4" x14ac:dyDescent="0.35">
      <c r="A90" s="43" t="s">
        <v>61</v>
      </c>
      <c r="B90" s="41">
        <f>B77+B78+B79+B80+B81+B82+B85+B86</f>
        <v>12751358.800000003</v>
      </c>
      <c r="C90" s="16"/>
      <c r="D90"/>
    </row>
    <row r="91" spans="1:4" x14ac:dyDescent="0.35">
      <c r="A91" s="43"/>
      <c r="B91" s="46"/>
      <c r="C91" s="16"/>
      <c r="D91"/>
    </row>
    <row r="92" spans="1:4" x14ac:dyDescent="0.35">
      <c r="A92" s="30" t="s">
        <v>16</v>
      </c>
      <c r="B92" s="30"/>
      <c r="C92" s="17"/>
      <c r="D92"/>
    </row>
    <row r="93" spans="1:4" x14ac:dyDescent="0.35">
      <c r="A93" s="44" t="s">
        <v>36</v>
      </c>
      <c r="B93" s="14">
        <v>8527.86</v>
      </c>
      <c r="C93" s="17"/>
      <c r="D93"/>
    </row>
    <row r="94" spans="1:4" x14ac:dyDescent="0.35">
      <c r="A94" s="44" t="s">
        <v>17</v>
      </c>
      <c r="B94" s="14">
        <v>0</v>
      </c>
      <c r="C94" s="17"/>
      <c r="D94"/>
    </row>
    <row r="95" spans="1:4" x14ac:dyDescent="0.35">
      <c r="A95" s="44" t="s">
        <v>18</v>
      </c>
      <c r="B95" s="14">
        <v>0</v>
      </c>
      <c r="C95" s="17"/>
      <c r="D95"/>
    </row>
    <row r="96" spans="1:4" x14ac:dyDescent="0.35">
      <c r="A96" s="44" t="s">
        <v>29</v>
      </c>
      <c r="B96" s="14">
        <v>0</v>
      </c>
      <c r="C96" s="17"/>
      <c r="D96"/>
    </row>
    <row r="97" spans="1:4" x14ac:dyDescent="0.35">
      <c r="A97" s="43" t="s">
        <v>26</v>
      </c>
      <c r="B97" s="41">
        <f>SUM(B93:B96)</f>
        <v>8527.86</v>
      </c>
      <c r="C97" s="8"/>
      <c r="D97" s="26">
        <f>B40+B57-B98</f>
        <v>13379459.839999998</v>
      </c>
    </row>
    <row r="98" spans="1:4" ht="14.25" customHeight="1" x14ac:dyDescent="0.35">
      <c r="A98" s="43" t="s">
        <v>63</v>
      </c>
      <c r="B98" s="41">
        <f>B90+B97</f>
        <v>12759886.660000002</v>
      </c>
      <c r="C98" s="8"/>
      <c r="D98" s="26">
        <f>B121-D97</f>
        <v>0</v>
      </c>
    </row>
    <row r="99" spans="1:4" x14ac:dyDescent="0.35">
      <c r="A99" s="43"/>
      <c r="B99" s="45"/>
      <c r="C99" s="8"/>
      <c r="D99"/>
    </row>
    <row r="100" spans="1:4" x14ac:dyDescent="0.35">
      <c r="A100" s="32" t="s">
        <v>19</v>
      </c>
      <c r="B100" s="33"/>
      <c r="C100" s="8"/>
      <c r="D100"/>
    </row>
    <row r="101" spans="1:4" x14ac:dyDescent="0.35">
      <c r="A101" s="44" t="s">
        <v>67</v>
      </c>
      <c r="B101" s="14">
        <v>0</v>
      </c>
      <c r="C101" s="17"/>
      <c r="D101"/>
    </row>
    <row r="102" spans="1:4" x14ac:dyDescent="0.35">
      <c r="A102" s="44" t="s">
        <v>66</v>
      </c>
      <c r="B102" s="14">
        <v>0</v>
      </c>
      <c r="C102" s="1"/>
      <c r="D102"/>
    </row>
    <row r="103" spans="1:4" x14ac:dyDescent="0.35">
      <c r="A103" s="43" t="s">
        <v>64</v>
      </c>
      <c r="B103" s="41">
        <f>B101+B102</f>
        <v>0</v>
      </c>
      <c r="C103" s="1"/>
      <c r="D103"/>
    </row>
    <row r="104" spans="1:4" s="21" customFormat="1" ht="8.25" customHeight="1" x14ac:dyDescent="0.35">
      <c r="A104" s="73"/>
      <c r="B104" s="73"/>
      <c r="C104" s="22"/>
    </row>
    <row r="105" spans="1:4" x14ac:dyDescent="0.35">
      <c r="A105" s="28" t="s">
        <v>110</v>
      </c>
      <c r="B105" s="36"/>
      <c r="C105" s="15"/>
      <c r="D105"/>
    </row>
    <row r="106" spans="1:4" x14ac:dyDescent="0.35">
      <c r="A106" s="42" t="s">
        <v>20</v>
      </c>
      <c r="B106" s="14">
        <v>0</v>
      </c>
      <c r="C106" s="15"/>
      <c r="D106"/>
    </row>
    <row r="107" spans="1:4" x14ac:dyDescent="0.35">
      <c r="A107" s="54" t="s">
        <v>84</v>
      </c>
      <c r="B107" s="49">
        <f>SUM(B108:B113)</f>
        <v>1.02</v>
      </c>
      <c r="C107" s="15"/>
      <c r="D107" s="26">
        <f>B106+B107+B114-B121</f>
        <v>0</v>
      </c>
    </row>
    <row r="108" spans="1:4" x14ac:dyDescent="0.35">
      <c r="A108" s="42" t="s">
        <v>55</v>
      </c>
      <c r="B108" s="14">
        <v>1</v>
      </c>
      <c r="C108" s="15"/>
      <c r="D108"/>
    </row>
    <row r="109" spans="1:4" x14ac:dyDescent="0.35">
      <c r="A109" s="42" t="s">
        <v>86</v>
      </c>
      <c r="B109" s="14">
        <v>0</v>
      </c>
      <c r="C109" s="15"/>
      <c r="D109"/>
    </row>
    <row r="110" spans="1:4" x14ac:dyDescent="0.35">
      <c r="A110" s="42" t="s">
        <v>87</v>
      </c>
      <c r="B110" s="14">
        <v>0.01</v>
      </c>
      <c r="C110" s="15"/>
      <c r="D110"/>
    </row>
    <row r="111" spans="1:4" x14ac:dyDescent="0.35">
      <c r="A111" s="42" t="s">
        <v>88</v>
      </c>
      <c r="B111" s="14">
        <v>0</v>
      </c>
      <c r="C111" s="15"/>
      <c r="D111"/>
    </row>
    <row r="112" spans="1:4" x14ac:dyDescent="0.35">
      <c r="A112" s="42" t="s">
        <v>90</v>
      </c>
      <c r="B112" s="14">
        <v>0.01</v>
      </c>
      <c r="C112" s="23"/>
      <c r="D112"/>
    </row>
    <row r="113" spans="1:4" x14ac:dyDescent="0.35">
      <c r="A113" s="42" t="s">
        <v>89</v>
      </c>
      <c r="B113" s="14">
        <v>0</v>
      </c>
      <c r="C113" s="15"/>
      <c r="D113"/>
    </row>
    <row r="114" spans="1:4" x14ac:dyDescent="0.35">
      <c r="A114" s="54" t="s">
        <v>85</v>
      </c>
      <c r="B114" s="49">
        <f>SUM(B115:B120)</f>
        <v>13379458.82</v>
      </c>
      <c r="C114" s="23"/>
      <c r="D114"/>
    </row>
    <row r="115" spans="1:4" x14ac:dyDescent="0.35">
      <c r="A115" s="42" t="s">
        <v>56</v>
      </c>
      <c r="B115" s="14">
        <v>0</v>
      </c>
      <c r="C115" s="23"/>
      <c r="D115"/>
    </row>
    <row r="116" spans="1:4" x14ac:dyDescent="0.35">
      <c r="A116" s="42" t="s">
        <v>91</v>
      </c>
      <c r="B116" s="14">
        <v>940.39</v>
      </c>
      <c r="C116" s="15"/>
      <c r="D116"/>
    </row>
    <row r="117" spans="1:4" x14ac:dyDescent="0.35">
      <c r="A117" s="42" t="s">
        <v>57</v>
      </c>
      <c r="B117" s="14">
        <v>12865606.609999999</v>
      </c>
      <c r="C117" s="23"/>
      <c r="D117"/>
    </row>
    <row r="118" spans="1:4" x14ac:dyDescent="0.35">
      <c r="A118" s="42" t="s">
        <v>99</v>
      </c>
      <c r="B118" s="14">
        <v>3889.94</v>
      </c>
      <c r="C118" s="15"/>
      <c r="D118"/>
    </row>
    <row r="119" spans="1:4" x14ac:dyDescent="0.35">
      <c r="A119" s="42" t="s">
        <v>92</v>
      </c>
      <c r="B119" s="14">
        <v>0</v>
      </c>
      <c r="C119" s="15"/>
      <c r="D119"/>
    </row>
    <row r="120" spans="1:4" x14ac:dyDescent="0.35">
      <c r="A120" s="42" t="s">
        <v>93</v>
      </c>
      <c r="B120" s="14">
        <v>509021.88</v>
      </c>
      <c r="C120" s="15"/>
      <c r="D120"/>
    </row>
    <row r="121" spans="1:4" x14ac:dyDescent="0.35">
      <c r="A121" s="43" t="s">
        <v>27</v>
      </c>
      <c r="B121" s="41">
        <f>(B40+B57)-(B98+B103)</f>
        <v>13379459.839999998</v>
      </c>
      <c r="C121" s="23"/>
      <c r="D121"/>
    </row>
    <row r="122" spans="1:4" x14ac:dyDescent="0.35">
      <c r="A122" t="s">
        <v>47</v>
      </c>
      <c r="B122" s="1"/>
      <c r="C122" s="1"/>
    </row>
    <row r="123" spans="1:4" x14ac:dyDescent="0.35">
      <c r="A123" s="37" t="s">
        <v>21</v>
      </c>
      <c r="B123" s="38"/>
      <c r="C123" s="1"/>
    </row>
    <row r="124" spans="1:4" x14ac:dyDescent="0.35">
      <c r="A124" s="40" t="s">
        <v>102</v>
      </c>
      <c r="B124" s="41">
        <v>0</v>
      </c>
      <c r="C124" s="1"/>
    </row>
    <row r="125" spans="1:4" x14ac:dyDescent="0.35">
      <c r="A125" s="40" t="s">
        <v>103</v>
      </c>
      <c r="B125" s="41">
        <v>0</v>
      </c>
      <c r="C125" s="1"/>
    </row>
    <row r="126" spans="1:4" x14ac:dyDescent="0.35">
      <c r="A126" s="40" t="s">
        <v>104</v>
      </c>
      <c r="B126" s="41">
        <v>0</v>
      </c>
      <c r="C126" s="1"/>
    </row>
    <row r="127" spans="1:4" x14ac:dyDescent="0.35">
      <c r="A127" s="37" t="s">
        <v>22</v>
      </c>
      <c r="B127" s="39">
        <f>B124+B125+B126</f>
        <v>0</v>
      </c>
    </row>
    <row r="128" spans="1:4" ht="19" customHeight="1" x14ac:dyDescent="0.35">
      <c r="A128" s="69" t="s">
        <v>105</v>
      </c>
      <c r="B128" s="70"/>
    </row>
    <row r="129" spans="1:2" ht="15.5" customHeight="1" x14ac:dyDescent="0.35">
      <c r="A129" s="53"/>
      <c r="B129" s="52"/>
    </row>
    <row r="130" spans="1:2" ht="15.75" customHeight="1" x14ac:dyDescent="0.35">
      <c r="A130" s="27" t="s">
        <v>112</v>
      </c>
      <c r="B130" s="25" t="s">
        <v>111</v>
      </c>
    </row>
  </sheetData>
  <mergeCells count="11">
    <mergeCell ref="A128:B128"/>
    <mergeCell ref="A14:B14"/>
    <mergeCell ref="A22:B22"/>
    <mergeCell ref="B23:B24"/>
    <mergeCell ref="A104:B104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60" fitToHeight="0" orientation="portrait" horizontalDpi="300" verticalDpi="300" r:id="rId1"/>
  <ignoredErrors>
    <ignoredError sqref="B43 B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2024-07-05T20:38:23Z</cp:lastPrinted>
  <dcterms:created xsi:type="dcterms:W3CDTF">2021-09-23T15:15:02Z</dcterms:created>
  <dcterms:modified xsi:type="dcterms:W3CDTF">2024-10-30T00:44:33Z</dcterms:modified>
  <dc:language>pt-BR</dc:language>
</cp:coreProperties>
</file>