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A09F8736-F070-447A-B964-E685F8F23D83}" xr6:coauthVersionLast="47" xr6:coauthVersionMax="47" xr10:uidLastSave="{00000000-0000-0000-0000-000000000000}"/>
  <bookViews>
    <workbookView xWindow="-120" yWindow="-120" windowWidth="29040" windowHeight="15720" xr2:uid="{D75B7DA4-0CF3-44AB-ACF6-8E24FDF1E69E}"/>
  </bookViews>
  <sheets>
    <sheet name="HDS" sheetId="1" r:id="rId1"/>
  </sheets>
  <definedNames>
    <definedName name="_xlnm._FilterDatabase" localSheetId="0" hidden="1">HDS!$A$71:$K$104</definedName>
    <definedName name="_xlnm.Print_Area" localSheetId="0">HDS!$A$1:$V$113</definedName>
    <definedName name="_xlnm.Print_Titles" localSheetId="0">HDS!$70:$71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" l="1" a="1"/>
  <c r="L101" i="1" s="1"/>
  <c r="F101" i="1"/>
  <c r="L100" i="1" a="1"/>
  <c r="L100" i="1" s="1"/>
  <c r="F100" i="1"/>
  <c r="L99" i="1"/>
  <c r="L99" i="1" a="1"/>
  <c r="L98" i="1"/>
  <c r="L98" i="1" a="1"/>
  <c r="F97" i="1"/>
  <c r="F96" i="1"/>
  <c r="L94" i="1" a="1"/>
  <c r="L94" i="1" s="1"/>
  <c r="F94" i="1"/>
  <c r="L93" i="1" a="1"/>
  <c r="L93" i="1" s="1"/>
  <c r="F93" i="1"/>
  <c r="L92" i="1"/>
  <c r="L92" i="1" a="1"/>
  <c r="F92" i="1"/>
  <c r="L91" i="1" a="1"/>
  <c r="L91" i="1" s="1"/>
  <c r="F91" i="1"/>
  <c r="L90" i="1" a="1"/>
  <c r="L90" i="1" s="1"/>
  <c r="L89" i="1" a="1"/>
  <c r="L89" i="1" s="1"/>
  <c r="L88" i="1"/>
  <c r="L88" i="1" a="1"/>
  <c r="L87" i="1"/>
  <c r="L87" i="1" a="1"/>
  <c r="L86" i="1"/>
  <c r="L86" i="1" a="1"/>
  <c r="L85" i="1"/>
  <c r="L85" i="1" a="1"/>
  <c r="L83" i="1" a="1"/>
  <c r="L83" i="1" s="1"/>
  <c r="L82" i="1" a="1"/>
  <c r="L82" i="1" s="1"/>
  <c r="L81" i="1"/>
  <c r="L81" i="1" a="1"/>
  <c r="F81" i="1"/>
  <c r="L80" i="1" a="1"/>
  <c r="L80" i="1" s="1"/>
  <c r="L77" i="1" a="1"/>
  <c r="L77" i="1" s="1"/>
  <c r="L76" i="1"/>
  <c r="L76" i="1" a="1"/>
  <c r="L75" i="1" a="1"/>
  <c r="L75" i="1" s="1"/>
  <c r="F75" i="1"/>
  <c r="F103" i="1" s="1"/>
  <c r="L73" i="1"/>
  <c r="L73" i="1" a="1"/>
  <c r="L72" i="1"/>
  <c r="L72" i="1" a="1"/>
  <c r="U59" i="1"/>
  <c r="T59" i="1"/>
  <c r="S59" i="1"/>
  <c r="R59" i="1"/>
  <c r="Q59" i="1"/>
  <c r="P59" i="1"/>
  <c r="O59" i="1"/>
  <c r="N59" i="1"/>
  <c r="M59" i="1"/>
  <c r="L59" i="1"/>
  <c r="J59" i="1"/>
  <c r="I59" i="1"/>
  <c r="H59" i="1"/>
  <c r="G59" i="1"/>
  <c r="F59" i="1"/>
  <c r="E59" i="1"/>
  <c r="D59" i="1"/>
  <c r="B59" i="1"/>
  <c r="V58" i="1"/>
  <c r="V57" i="1"/>
  <c r="V56" i="1"/>
  <c r="V55" i="1"/>
  <c r="V54" i="1"/>
  <c r="V53" i="1"/>
  <c r="V52" i="1"/>
  <c r="B52" i="1"/>
  <c r="V51" i="1"/>
  <c r="V50" i="1"/>
  <c r="V49" i="1"/>
  <c r="V48" i="1"/>
  <c r="V47" i="1"/>
  <c r="B47" i="1"/>
  <c r="V46" i="1"/>
  <c r="V45" i="1"/>
  <c r="V44" i="1"/>
  <c r="V43" i="1"/>
  <c r="C43" i="1"/>
  <c r="B43" i="1"/>
  <c r="V42" i="1"/>
  <c r="C42" i="1"/>
  <c r="B42" i="1"/>
  <c r="V41" i="1"/>
  <c r="V40" i="1"/>
  <c r="V39" i="1"/>
  <c r="C39" i="1"/>
  <c r="C59" i="1" s="1"/>
  <c r="B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59" i="1" s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72" authorId="0" shapeId="0" xr:uid="{E8C672AF-6717-4022-8034-A85948EE3F59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3" authorId="0" shapeId="0" xr:uid="{A90E6704-1635-4F93-B750-EA1814807692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4" authorId="0" shapeId="0" xr:uid="{0865AF15-B857-42BA-B09F-12B3C9927AD8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5" authorId="0" shapeId="0" xr:uid="{F83B6B0C-78CB-44DE-87ED-E70FDE986545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76" authorId="0" shapeId="0" xr:uid="{FFB64F99-2112-43B7-90E8-8B112A5A1CD3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81" authorId="0" shapeId="0" xr:uid="{70A7639A-752F-454F-95ED-E4AEDF1AF83C}">
      <text>
        <r>
          <rPr>
            <sz val="10"/>
            <rFont val="Arial"/>
            <family val="2"/>
          </rPr>
          <t>HDS.............</t>
        </r>
        <r>
          <rPr>
            <b/>
            <sz val="9"/>
            <color rgb="FF000000"/>
            <rFont val="Segoe UI"/>
            <family val="2"/>
            <charset val="1"/>
          </rPr>
          <t>R$ 620.310,62.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Agosto 2024, lançada na planilha de repasse mensal de agosto 2024, conf. Processo 202100010024770, DESPACHO Nº 9591/2024/SES/COFP-05073 SEI 64729292
</t>
        </r>
      </text>
    </comment>
    <comment ref="F91" authorId="0" shapeId="0" xr:uid="{6FBB4DF2-7825-4542-90CC-0C3B0DA0D2FE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2" authorId="0" shapeId="0" xr:uid="{208E341D-C68E-443A-AB76-D3B4B69A33FF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93" authorId="0" shapeId="0" xr:uid="{6EBE358C-1BC6-46F1-95CF-902E5DE5E3D0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94" authorId="0" shapeId="0" xr:uid="{8CEC75B8-5C2D-4213-A3FF-B112B0567C7A}">
      <text>
        <r>
          <rPr>
            <sz val="10"/>
            <rFont val="Arial"/>
            <family val="2"/>
          </rPr>
          <t>R$ 28.974,16.</t>
        </r>
        <r>
          <rPr>
            <sz val="9"/>
            <color rgb="FF000000"/>
            <rFont val="Segoe UI"/>
            <family val="2"/>
            <charset val="1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R$386,36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R$4,67
</t>
        </r>
        <r>
          <rPr>
            <sz val="9"/>
            <color rgb="FF000000"/>
            <rFont val="Segoe UI"/>
            <family val="2"/>
            <charset val="1"/>
          </rPr>
          <t>.
 HDS.............UC..16020212..............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R$17.455,58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>R$211,98</t>
        </r>
        <r>
          <rPr>
            <sz val="9"/>
            <color rgb="FF000000"/>
            <rFont val="Segoe UI"/>
            <family val="2"/>
            <charset val="1"/>
          </rPr>
          <t>.
.
 HDS.............UC..16220730..............
VALOR DA FATURA..............R$0
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R$0,27
</t>
        </r>
        <r>
          <rPr>
            <sz val="9"/>
            <color rgb="FF000000"/>
            <rFont val="Segoe UI"/>
            <family val="2"/>
            <charset val="1"/>
          </rPr>
          <t>.
HDS.............UC..16020327..............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R$10.784,34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R$130,96
</t>
        </r>
        <r>
          <rPr>
            <sz val="9"/>
            <color rgb="FF000000"/>
            <rFont val="Segoe UI"/>
            <family val="2"/>
            <charset val="1"/>
          </rPr>
          <t>.
DESPACHO Nº 226/2024/SES/CGCC / GAAL-11410  (60569299) E DESPACHO Nº 733/2024/SES/GMAE - CG-14421 (61122120)</t>
        </r>
      </text>
    </comment>
    <comment ref="F96" authorId="0" shapeId="0" xr:uid="{2ABC4781-29C2-4B7D-88C9-38EDD0F9088F}">
      <text>
        <r>
          <rPr>
            <sz val="10"/>
            <rFont val="Arial"/>
            <family val="2"/>
          </rPr>
          <t xml:space="preserve">113,85....EQUATORIAL  REFERENCIA JUNHO 2024,   , LANÇADA NA PLANILHA DE REPASSE MENSAL  JULHO 2024 DESPACHO Nº 311/2024/SES/CGCC / GAAL-11410 (62641978)...                -UC..16220742-06/2024.......
TOTAL DA FATURA.......R$112,52........
IR1,2%.....R$1,33........
IR4,8%..........
IR TOTAL.........R$1,33
.
</t>
        </r>
        <r>
          <rPr>
            <b/>
            <sz val="9"/>
            <color rgb="FF000000"/>
            <rFont val="Segoe UI"/>
            <family val="2"/>
            <charset val="1"/>
          </rPr>
          <t>R$ 10 854,85</t>
        </r>
        <r>
          <rPr>
            <sz val="9"/>
            <color rgb="FF000000"/>
            <rFont val="Segoe UI"/>
            <family val="2"/>
            <charset val="1"/>
          </rPr>
          <t xml:space="preserve"> -UC..16020212-06/2024.......TOTAL DA FATURA.......R$10724,62........IR1,2%.....R$130,23........IR4,8%..........IR TOTAL.........R$130,23.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R$0,27 </t>
        </r>
        <r>
          <rPr>
            <sz val="9"/>
            <color rgb="FF000000"/>
            <rFont val="Segoe UI"/>
            <family val="2"/>
            <charset val="1"/>
          </rPr>
          <t xml:space="preserve">-  -UC..16220730-06/2024.......TOTAL DA FATURA.......R$0........IR1,2%.....R$0,27........IR4,8%..........IR TOTAL.........R$0,27
.
</t>
        </r>
        <r>
          <rPr>
            <b/>
            <sz val="9"/>
            <color rgb="FF000000"/>
            <rFont val="Segoe UI"/>
            <family val="2"/>
            <charset val="1"/>
          </rPr>
          <t xml:space="preserve">R$ 5.587,96 </t>
        </r>
        <r>
          <rPr>
            <sz val="9"/>
            <color rgb="FF000000"/>
            <rFont val="Segoe UI"/>
            <family val="2"/>
            <charset val="1"/>
          </rPr>
          <t>-   -UC..16020327-06/2024.......TOTAL DA FATURA.......R$5520,94........IR1,2%.....R$67,02........IR4,8%..........IR TOTAL.........R$67,02</t>
        </r>
      </text>
    </comment>
    <comment ref="F97" authorId="0" shapeId="0" xr:uid="{95430E1A-2A46-40A9-9B63-B1A4DA34C611}">
      <text>
        <r>
          <rPr>
            <sz val="10"/>
            <rFont val="Arial"/>
            <family val="2"/>
          </rPr>
          <t>R$ 342,11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JULHO 2024,   , LANÇADA NA PLANILHA DE REPASSE MENSAL  JULHO 2024 DESPACHO Nº 339/2024/SES/CGCC / GAAL-11410 (63544980)...              
  -UC-16220742-07/2024.-TOTAL DA FATURA.......R$338,04.-IR1,2%.....R$4,07.-IR4,8%..........IR TOTAL.........R$4,07.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R$ 10.637,12- </t>
        </r>
        <r>
          <rPr>
            <sz val="9"/>
            <color rgb="FF000000"/>
            <rFont val="Segoe UI"/>
            <family val="2"/>
            <charset val="1"/>
          </rPr>
          <t xml:space="preserve">  -UC-16020212-07/2024.-TOTAL DA FATURA.......R$10509,51.-IR1,2%.....R$127,61.-IR4,8%..........IR TOTAL.........R$127,61.
.
</t>
        </r>
        <r>
          <rPr>
            <b/>
            <sz val="9"/>
            <color rgb="FF000000"/>
            <rFont val="Segoe UI"/>
            <family val="2"/>
            <charset val="1"/>
          </rPr>
          <t xml:space="preserve">R$50,58 - </t>
        </r>
        <r>
          <rPr>
            <sz val="9"/>
            <color rgb="FF000000"/>
            <rFont val="Segoe UI"/>
            <family val="2"/>
            <charset val="1"/>
          </rPr>
          <t xml:space="preserve"> -UC-16220730-07/2024.-TOTAL DA FATURA.......R$50,31.-IR1,2%.....R$0,27.-IR4,8%..........IR TOTAL.........R$0,27.
.
</t>
        </r>
        <r>
          <rPr>
            <b/>
            <sz val="9"/>
            <color rgb="FF000000"/>
            <rFont val="Segoe UI"/>
            <family val="2"/>
            <charset val="1"/>
          </rPr>
          <t xml:space="preserve">R$6.527,42 </t>
        </r>
        <r>
          <rPr>
            <sz val="9"/>
            <color rgb="FF000000"/>
            <rFont val="Segoe UI"/>
            <family val="2"/>
            <charset val="1"/>
          </rPr>
          <t>-         -UC-16020327-07/2024.-TOTAL DA FATURA.......R$6449,12.-IR1,2%.....R$78,3.-IR4,8%..........IR TOTAL.........R$78,3</t>
        </r>
      </text>
    </comment>
    <comment ref="F98" authorId="1" shapeId="0" xr:uid="{D361BB40-5E5C-4002-9A72-029B0C1A7826}">
      <text>
        <r>
          <rPr>
            <b/>
            <sz val="9"/>
            <color indexed="81"/>
            <rFont val="Segoe UI"/>
            <family val="2"/>
          </rPr>
          <t>R$ 18.375,56-Fornecimento energia elétrica, referência agosto/24, Valor informado pela Coordenação de Gestão de Contas e Contratos - GAAL DESPACHO Nº 396/2024/SES/CGCC / GAAL-11410 (64984165)  Processo nº 201700010019675
.
UC 16220742- FATURA.............R$ 350,11</t>
        </r>
        <r>
          <rPr>
            <sz val="9"/>
            <color indexed="81"/>
            <rFont val="Segoe UI"/>
            <family val="2"/>
          </rPr>
          <t xml:space="preserve">
UC 16220742- IR.............R$ 4,22
.
UC 16020212 - FATURA...................R$ 10.927,60
UC 16020212-IR...................R$ 132,69
.
UC 16220730- FATURA...................R$ 
UC 16220730 -IR...................R$  0,27
.
UC 16020327- FATURA...................R$ 6.877,17
UC 16020327 -IR...................R$ 83,50
.</t>
        </r>
      </text>
    </comment>
    <comment ref="F100" authorId="0" shapeId="0" xr:uid="{958B738F-A138-427B-ABAC-FEC0E9E7668A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101" authorId="0" shapeId="0" xr:uid="{BA96E820-F936-4DA7-B7C3-D4BE5F4E54B6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<sst xmlns="http://schemas.openxmlformats.org/spreadsheetml/2006/main" count="148" uniqueCount="66">
  <si>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</si>
  <si>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</si>
  <si>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</si>
  <si>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</si>
  <si>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</si>
  <si>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</si>
  <si>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</si>
  <si>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</si>
  <si>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APOSTILALMENTO.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</si>
  <si>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</si>
  <si>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</si>
  <si>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</si>
  <si>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</si>
  <si>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</si>
  <si>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</si>
  <si>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</si>
  <si>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</si>
  <si>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</si>
  <si>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</si>
  <si>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</si>
  <si>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</si>
  <si>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</si>
  <si>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</si>
  <si>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</si>
  <si>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</si>
  <si>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</si>
  <si>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</si>
  <si>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</si>
  <si>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</si>
  <si>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</si>
  <si>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</si>
  <si>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</si>
  <si>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</si>
  <si>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</si>
  <si>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</si>
  <si>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</si>
  <si>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</si>
  <si>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</si>
  <si>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</si>
  <si>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</si>
  <si>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</si>
  <si>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</si>
  <si>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</si>
  <si>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</si>
  <si>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</si>
  <si>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</si>
  <si>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</si>
  <si>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</si>
  <si>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</si>
  <si>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</si>
  <si>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</si>
  <si>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/>
  </si>
  <si>
    <t>Glosa- Concessionárias (faturas da energia).</t>
  </si>
  <si>
    <t>3.3.90.39.04</t>
  </si>
  <si>
    <t>*Glosa- Concessionárias (faturas da energia).</t>
  </si>
  <si>
    <t>Outras Glosas- REDUÇÃO VALOR CONTRATO</t>
  </si>
  <si>
    <t>DESPACHO Nº 5064/2023/GAB (SEI 51572192),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</si>
  <si>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</si>
  <si>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</si>
  <si>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</si>
  <si>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r>
      <rPr>
        <sz val="7"/>
        <color rgb="FF000000"/>
        <rFont val="Calibri"/>
        <family val="2"/>
        <charset val="1"/>
      </rPr>
      <t xml:space="preserve">Nota Explicativa:     
</t>
    </r>
    <r>
      <rPr>
        <b/>
        <sz val="7"/>
        <color rgb="FF000000"/>
        <rFont val="Calibri"/>
        <family val="2"/>
        <charset val="1"/>
      </rPr>
      <t xml:space="preserve">8. Pagamentos (repasses – Restos a Pagar) (Informar na Nota Explicativa):
</t>
    </r>
    <r>
      <rPr>
        <sz val="7"/>
        <color rgb="FF000000"/>
        <rFont val="Calibri"/>
        <family val="2"/>
        <charset val="1"/>
      </rPr>
      <t xml:space="preserve">•	VALOR PAGO.................R$ 27.200,00- Repasse financeiro, à título de investimentos, para implementação da Portaria nº 1046/2019 - SES (SEI nº 000035593186), para o Hospital Estadual de Dermatologia Sanitária e Colônia Santa Marta. Termo de Transferência de Gestão nº 002/2013-SES/GO. Processo200900010015421.PDF 2023285001232. DAOF 768. RD695 (SEI 000035606906)...............................................................PROC.202200010064380, AGIR-HDS,NF Nº 0037/2023,SERVIÇOS TECNICOS LTDAS,DESPACHO Nº 148/2024/SES/SUTIS-18353. .AUTORIZADO CONFORME DESPACHO N°2569/2024/GAB - 60338717.
</t>
    </r>
    <r>
      <rPr>
        <b/>
        <sz val="7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                                                                             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                  
•	HDS-PNE MAI/23...................................R$ 41.829,22 
•	HDS-PNE-JUN/23...................................R$ 41.829,22
•	 HDS-PNE-JUL/23...................................R$ 41.829,22 
•	HDS-PNE-AGO/23...................................R$ 41.829,22 
•	HDS-PNE-SET/23...................................R$ 21.554,24 
•	HDS-PNE-OUT/23...................................R$ 43.246,02
•	 HDS-PNE-NOV/23...................................R$ 44.069,62 
•	HDS-PNE-DEZ/23...................................R$ 36.894,86 
•	HDS PNE-13º/23...................................R$ 41.696,61 Total: 354.778 ,23.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</si>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</sst>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2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1F497D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0" fontId="3" fillId="4" borderId="12" xfId="0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6" fillId="0" borderId="18" xfId="1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164" fontId="0" fillId="0" borderId="18" xfId="2" applyFont="1" applyBorder="1" applyAlignment="1" applyProtection="1">
      <alignment horizontal="right" vertical="center"/>
    </xf>
    <xf numFmtId="4" fontId="6" fillId="0" borderId="18" xfId="2" applyNumberFormat="1" applyFont="1" applyBorder="1" applyAlignment="1" applyProtection="1">
      <alignment horizontal="center" vertical="center" wrapText="1"/>
    </xf>
    <xf numFmtId="164" fontId="6" fillId="0" borderId="20" xfId="2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left" vertical="top" wrapText="1"/>
    </xf>
    <xf numFmtId="164" fontId="6" fillId="0" borderId="18" xfId="2" applyFont="1" applyBorder="1" applyAlignment="1" applyProtection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" fontId="9" fillId="0" borderId="18" xfId="1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64" fontId="3" fillId="0" borderId="20" xfId="2" applyFont="1" applyBorder="1" applyAlignment="1" applyProtection="1">
      <alignment horizontal="center" vertical="center" wrapText="1"/>
    </xf>
    <xf numFmtId="0" fontId="5" fillId="5" borderId="22" xfId="0" applyFont="1" applyFill="1" applyBorder="1" applyAlignment="1">
      <alignment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1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</cellXfs>
  <cellStyles count="3">
    <cellStyle name="Normal" xfId="0" builtinId="0"/>
    <cellStyle name="Normal 65" xfId="1" xr:uid="{1E8E2E24-8C74-4A7C-A3E9-1A5ACDF57552}"/>
    <cellStyle name="Vírgula 44" xfId="2" xr:uid="{D1293BD8-876A-4235-99F9-E90D516B4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6DCD-6116-4443-9AA3-EA8E7EC041DD}">
  <sheetPr>
    <tabColor rgb="FFFFC000"/>
    <pageSetUpPr fitToPage="1"/>
  </sheetPr>
  <dimension ref="A1:AD155"/>
  <sheetViews>
    <sheetView tabSelected="1" topLeftCell="A26" zoomScaleNormal="100" workbookViewId="0">
      <selection activeCell="E33" sqref="E33"/>
    </sheetView>
  </sheetViews>
  <sheetFormatPr defaultColWidth="8.7109375" defaultRowHeight="15" x14ac:dyDescent="0.25"/>
  <cols>
    <col min="1" max="1" width="9.5703125" customWidth="1"/>
    <col min="2" max="2" width="14.28515625" style="80" customWidth="1"/>
    <col min="3" max="3" width="18.140625" style="80" customWidth="1"/>
    <col min="4" max="7" width="16.42578125" style="80" customWidth="1"/>
    <col min="8" max="8" width="18.140625" style="80" customWidth="1"/>
    <col min="9" max="20" width="15.42578125" style="80" customWidth="1"/>
    <col min="21" max="22" width="16.85546875" style="80" customWidth="1"/>
    <col min="23" max="23" width="13.5703125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  <c r="Y13" s="4"/>
      <c r="Z13" s="4"/>
      <c r="AA13" s="4"/>
      <c r="AB13" s="4"/>
      <c r="AC13" s="4"/>
      <c r="AD13" s="4"/>
    </row>
    <row r="14" spans="1:30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  <c r="Y15" s="4"/>
      <c r="Z15" s="4"/>
      <c r="AA15" s="4"/>
      <c r="AB15" s="4"/>
      <c r="AC15" s="4"/>
      <c r="AD15" s="4"/>
    </row>
    <row r="16" spans="1:30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  <c r="Y16" s="4"/>
      <c r="Z16" s="4"/>
      <c r="AA16" s="4"/>
      <c r="AB16" s="4"/>
      <c r="AC16" s="4"/>
      <c r="AD16" s="4"/>
    </row>
    <row r="17" spans="1:30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  <c r="Y17" s="4"/>
      <c r="Z17" s="4"/>
      <c r="AA17" s="4"/>
      <c r="AB17" s="4"/>
      <c r="AC17" s="4"/>
      <c r="AD17" s="4"/>
    </row>
    <row r="18" spans="1:30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4"/>
      <c r="AB18" s="4"/>
      <c r="AC18" s="4"/>
      <c r="AD18" s="4"/>
    </row>
    <row r="19" spans="1:30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  <c r="Y19" s="2"/>
      <c r="Z19" s="2"/>
      <c r="AA19" s="2"/>
      <c r="AB19" s="2"/>
      <c r="AC19" s="2"/>
      <c r="AD19" s="2"/>
    </row>
    <row r="20" spans="1:30" s="16" customFormat="1" ht="83.2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  <c r="Y20" s="2"/>
      <c r="Z20" s="2"/>
      <c r="AA20" s="2"/>
      <c r="AB20" s="2"/>
      <c r="AC20" s="2"/>
      <c r="AD20" s="2"/>
    </row>
    <row r="21" spans="1:30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  <c r="Y21" s="2"/>
      <c r="Z21" s="2"/>
      <c r="AA21" s="2"/>
      <c r="AB21" s="2"/>
      <c r="AC21" s="2"/>
      <c r="AD21" s="2"/>
    </row>
    <row r="22" spans="1:30" s="16" customFormat="1" ht="15.75" customHeight="1" thickBot="1" x14ac:dyDescent="0.3">
      <c r="A22" s="22"/>
      <c r="B22" s="23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4"/>
      <c r="W22" s="2"/>
      <c r="X22" s="2"/>
      <c r="Y22" s="2"/>
      <c r="Z22" s="2"/>
      <c r="AA22" s="2"/>
      <c r="AB22" s="2"/>
      <c r="AC22" s="2"/>
      <c r="AD22" s="2"/>
    </row>
    <row r="23" spans="1:30" s="16" customFormat="1" ht="15.75" thickBot="1" x14ac:dyDescent="0.3">
      <c r="A23" s="25">
        <v>45292</v>
      </c>
      <c r="B23" s="26">
        <v>3707905.98</v>
      </c>
      <c r="C23" s="26">
        <v>3052297.67</v>
      </c>
      <c r="D23" s="26">
        <v>3535501.16</v>
      </c>
      <c r="E23" s="26"/>
      <c r="F23" s="26"/>
      <c r="G23" s="26">
        <v>650931.18000000005</v>
      </c>
      <c r="H23" s="26"/>
      <c r="I23" s="26"/>
      <c r="J23" s="27">
        <v>3671330.3</v>
      </c>
      <c r="K23" s="28"/>
      <c r="L23" s="29"/>
      <c r="M23" s="27"/>
      <c r="N23" s="27">
        <v>0</v>
      </c>
      <c r="O23" s="30"/>
      <c r="P23" s="30"/>
      <c r="Q23" s="30"/>
      <c r="R23" s="30"/>
      <c r="S23" s="30"/>
      <c r="T23" s="30"/>
      <c r="U23" s="30"/>
      <c r="V23" s="26">
        <f t="shared" ref="V23:V58" si="0">L23+M23+N23+R23+S23+T23+U23</f>
        <v>0</v>
      </c>
      <c r="W23" s="31"/>
      <c r="X23" s="2"/>
      <c r="Y23" s="2"/>
      <c r="Z23" s="2"/>
      <c r="AA23" s="2"/>
      <c r="AB23" s="2"/>
      <c r="AC23" s="2"/>
      <c r="AD23" s="2"/>
    </row>
    <row r="24" spans="1:30" s="16" customFormat="1" ht="15.75" thickBot="1" x14ac:dyDescent="0.3">
      <c r="A24" s="32">
        <v>45323</v>
      </c>
      <c r="B24" s="26">
        <v>3707905.98</v>
      </c>
      <c r="C24" s="26">
        <v>3052297.67</v>
      </c>
      <c r="D24" s="26">
        <v>36575.68</v>
      </c>
      <c r="E24" s="26">
        <v>3609165.37</v>
      </c>
      <c r="F24" s="26"/>
      <c r="G24" s="26">
        <v>2504197.27</v>
      </c>
      <c r="H24" s="26">
        <v>1328390</v>
      </c>
      <c r="I24" s="26"/>
      <c r="J24" s="26">
        <v>2710037.01</v>
      </c>
      <c r="K24" s="28">
        <v>45323</v>
      </c>
      <c r="L24" s="29">
        <v>650931.18000000005</v>
      </c>
      <c r="M24" s="26">
        <v>1328390</v>
      </c>
      <c r="N24" s="26"/>
      <c r="O24" s="33"/>
      <c r="P24" s="33"/>
      <c r="Q24" s="33"/>
      <c r="R24" s="33"/>
      <c r="S24" s="33"/>
      <c r="T24" s="33"/>
      <c r="U24" s="33"/>
      <c r="V24" s="26">
        <f t="shared" si="0"/>
        <v>1979321.1800000002</v>
      </c>
      <c r="W24" s="31"/>
      <c r="X24" s="2"/>
      <c r="Y24" s="2"/>
      <c r="Z24" s="2"/>
      <c r="AA24" s="2"/>
      <c r="AB24" s="2"/>
      <c r="AC24" s="2"/>
      <c r="AD24" s="2"/>
    </row>
    <row r="25" spans="1:30" s="16" customFormat="1" ht="15.75" thickBot="1" x14ac:dyDescent="0.3">
      <c r="A25" s="25">
        <v>45352</v>
      </c>
      <c r="B25" s="34">
        <v>3304197.27</v>
      </c>
      <c r="C25" s="34">
        <v>2714149.79</v>
      </c>
      <c r="D25" s="26">
        <v>36575.68</v>
      </c>
      <c r="E25" s="26"/>
      <c r="F25" s="26"/>
      <c r="G25" s="26">
        <v>298165.89</v>
      </c>
      <c r="H25" s="26"/>
      <c r="I25" s="26"/>
      <c r="J25" s="26">
        <v>619564.88</v>
      </c>
      <c r="K25" s="28">
        <v>45380</v>
      </c>
      <c r="L25" s="29">
        <v>2454197.27</v>
      </c>
      <c r="M25" s="26"/>
      <c r="N25" s="26"/>
      <c r="O25" s="33"/>
      <c r="P25" s="33"/>
      <c r="Q25" s="33"/>
      <c r="R25" s="33"/>
      <c r="S25" s="33"/>
      <c r="T25" s="33"/>
      <c r="U25" s="33"/>
      <c r="V25" s="26">
        <f t="shared" si="0"/>
        <v>2454197.27</v>
      </c>
      <c r="W25" s="31"/>
      <c r="X25" s="2"/>
      <c r="Y25" s="2"/>
      <c r="Z25" s="2"/>
      <c r="AA25" s="2"/>
      <c r="AB25" s="2"/>
      <c r="AC25" s="2"/>
      <c r="AD25" s="2"/>
    </row>
    <row r="26" spans="1:30" s="16" customFormat="1" ht="15.75" thickBot="1" x14ac:dyDescent="0.3">
      <c r="A26" s="25">
        <v>45352</v>
      </c>
      <c r="B26" s="34"/>
      <c r="C26" s="34"/>
      <c r="D26" s="26"/>
      <c r="E26" s="26"/>
      <c r="F26" s="26"/>
      <c r="G26" s="26"/>
      <c r="H26" s="26"/>
      <c r="I26" s="26"/>
      <c r="J26" s="26"/>
      <c r="K26" s="28">
        <v>45292</v>
      </c>
      <c r="L26" s="29">
        <v>36575.68</v>
      </c>
      <c r="M26" s="26"/>
      <c r="N26" s="26"/>
      <c r="O26" s="33"/>
      <c r="P26" s="33"/>
      <c r="Q26" s="33"/>
      <c r="R26" s="33"/>
      <c r="S26" s="33"/>
      <c r="T26" s="33"/>
      <c r="U26" s="33"/>
      <c r="V26" s="26">
        <f t="shared" si="0"/>
        <v>36575.68</v>
      </c>
      <c r="W26" s="31"/>
      <c r="X26" s="2"/>
      <c r="Y26" s="2"/>
      <c r="Z26" s="2"/>
      <c r="AA26" s="2"/>
      <c r="AB26" s="2"/>
      <c r="AC26" s="2"/>
      <c r="AD26" s="2"/>
    </row>
    <row r="27" spans="1:30" s="16" customFormat="1" ht="15.75" thickBot="1" x14ac:dyDescent="0.3">
      <c r="A27" s="25">
        <v>45352</v>
      </c>
      <c r="B27" s="34"/>
      <c r="C27" s="34"/>
      <c r="D27" s="26"/>
      <c r="E27" s="26"/>
      <c r="F27" s="26"/>
      <c r="G27" s="26"/>
      <c r="H27" s="26"/>
      <c r="I27" s="26"/>
      <c r="J27" s="26"/>
      <c r="K27" s="28">
        <v>45323</v>
      </c>
      <c r="L27" s="29">
        <v>261590.21</v>
      </c>
      <c r="M27" s="26"/>
      <c r="N27" s="26"/>
      <c r="O27" s="33"/>
      <c r="P27" s="33"/>
      <c r="Q27" s="33"/>
      <c r="R27" s="33"/>
      <c r="S27" s="33"/>
      <c r="T27" s="33"/>
      <c r="U27" s="33"/>
      <c r="V27" s="26">
        <f t="shared" si="0"/>
        <v>261590.21</v>
      </c>
      <c r="W27" s="31"/>
      <c r="X27" s="2"/>
      <c r="Y27" s="2"/>
      <c r="Z27" s="2"/>
      <c r="AA27" s="2"/>
      <c r="AB27" s="2"/>
      <c r="AC27" s="2"/>
      <c r="AD27" s="2"/>
    </row>
    <row r="28" spans="1:30" s="16" customFormat="1" ht="15.75" thickBot="1" x14ac:dyDescent="0.3">
      <c r="A28" s="25">
        <v>45352</v>
      </c>
      <c r="B28" s="34"/>
      <c r="C28" s="34"/>
      <c r="D28" s="26"/>
      <c r="E28" s="26"/>
      <c r="F28" s="26"/>
      <c r="G28" s="26"/>
      <c r="H28" s="26"/>
      <c r="I28" s="26"/>
      <c r="J28" s="26"/>
      <c r="K28" s="28">
        <v>45289</v>
      </c>
      <c r="L28" s="29"/>
      <c r="M28" s="26"/>
      <c r="N28" s="26"/>
      <c r="O28" s="33"/>
      <c r="P28" s="33"/>
      <c r="Q28" s="33"/>
      <c r="R28" s="33"/>
      <c r="S28" s="33"/>
      <c r="T28" s="33">
        <v>78591.47</v>
      </c>
      <c r="U28" s="33"/>
      <c r="V28" s="26">
        <f t="shared" si="0"/>
        <v>78591.47</v>
      </c>
      <c r="W28" s="31"/>
      <c r="X28" s="2"/>
      <c r="Y28" s="2"/>
      <c r="Z28" s="2"/>
      <c r="AA28" s="2"/>
      <c r="AB28" s="2"/>
      <c r="AC28" s="2"/>
      <c r="AD28" s="2"/>
    </row>
    <row r="29" spans="1:30" s="16" customFormat="1" ht="15.75" thickBot="1" x14ac:dyDescent="0.3">
      <c r="A29" s="25">
        <v>45352</v>
      </c>
      <c r="B29" s="34"/>
      <c r="C29" s="34"/>
      <c r="D29" s="26"/>
      <c r="E29" s="26"/>
      <c r="F29" s="26"/>
      <c r="G29" s="26"/>
      <c r="H29" s="26"/>
      <c r="I29" s="26"/>
      <c r="J29" s="26"/>
      <c r="K29" s="28">
        <v>45047</v>
      </c>
      <c r="L29" s="29"/>
      <c r="M29" s="26"/>
      <c r="N29" s="26"/>
      <c r="O29" s="33"/>
      <c r="P29" s="33"/>
      <c r="Q29" s="33"/>
      <c r="R29" s="33"/>
      <c r="S29" s="33"/>
      <c r="T29" s="33">
        <v>41829.22</v>
      </c>
      <c r="U29" s="33"/>
      <c r="V29" s="26">
        <f t="shared" si="0"/>
        <v>41829.22</v>
      </c>
      <c r="W29" s="31"/>
      <c r="X29" s="2"/>
      <c r="Y29" s="2"/>
      <c r="Z29" s="2"/>
      <c r="AA29" s="2"/>
      <c r="AB29" s="2"/>
      <c r="AC29" s="2"/>
      <c r="AD29" s="2"/>
    </row>
    <row r="30" spans="1:30" s="16" customFormat="1" ht="15.75" thickBot="1" x14ac:dyDescent="0.3">
      <c r="A30" s="25">
        <v>45352</v>
      </c>
      <c r="B30" s="34"/>
      <c r="C30" s="34"/>
      <c r="D30" s="26"/>
      <c r="E30" s="26"/>
      <c r="F30" s="26"/>
      <c r="G30" s="35"/>
      <c r="H30" s="33"/>
      <c r="I30" s="33"/>
      <c r="J30" s="26"/>
      <c r="K30" s="28">
        <v>45078</v>
      </c>
      <c r="L30" s="29"/>
      <c r="M30" s="26"/>
      <c r="N30" s="26"/>
      <c r="O30" s="33"/>
      <c r="P30" s="33"/>
      <c r="Q30" s="33"/>
      <c r="R30" s="33"/>
      <c r="S30" s="33"/>
      <c r="T30" s="33">
        <v>41829.22</v>
      </c>
      <c r="U30" s="33"/>
      <c r="V30" s="26">
        <f t="shared" si="0"/>
        <v>41829.22</v>
      </c>
      <c r="W30" s="31"/>
      <c r="X30" s="2"/>
      <c r="Y30" s="2"/>
      <c r="Z30" s="2"/>
      <c r="AA30" s="2"/>
      <c r="AB30" s="2"/>
      <c r="AC30" s="2"/>
      <c r="AD30" s="2"/>
    </row>
    <row r="31" spans="1:30" s="16" customFormat="1" ht="15.75" thickBot="1" x14ac:dyDescent="0.3">
      <c r="A31" s="25">
        <v>45352</v>
      </c>
      <c r="B31" s="34"/>
      <c r="C31" s="34"/>
      <c r="D31" s="26"/>
      <c r="E31" s="26"/>
      <c r="F31" s="26"/>
      <c r="G31" s="35"/>
      <c r="H31" s="33"/>
      <c r="I31" s="33"/>
      <c r="J31" s="26"/>
      <c r="K31" s="28">
        <v>45108</v>
      </c>
      <c r="L31" s="29"/>
      <c r="M31" s="26"/>
      <c r="N31" s="26"/>
      <c r="O31" s="33"/>
      <c r="P31" s="33"/>
      <c r="Q31" s="33"/>
      <c r="R31" s="33"/>
      <c r="S31" s="33"/>
      <c r="T31" s="33">
        <v>41829.22</v>
      </c>
      <c r="U31" s="33"/>
      <c r="V31" s="26">
        <f t="shared" si="0"/>
        <v>41829.22</v>
      </c>
      <c r="W31" s="31"/>
      <c r="X31" s="2"/>
      <c r="Y31" s="2"/>
      <c r="Z31" s="2"/>
      <c r="AA31" s="2"/>
      <c r="AB31" s="2"/>
      <c r="AC31" s="2"/>
      <c r="AD31" s="2"/>
    </row>
    <row r="32" spans="1:30" s="16" customFormat="1" ht="15.75" thickBot="1" x14ac:dyDescent="0.3">
      <c r="A32" s="25">
        <v>45352</v>
      </c>
      <c r="B32" s="34"/>
      <c r="C32" s="34"/>
      <c r="D32" s="26"/>
      <c r="E32" s="26"/>
      <c r="F32" s="26"/>
      <c r="G32" s="35"/>
      <c r="H32" s="33"/>
      <c r="I32" s="33"/>
      <c r="J32" s="26"/>
      <c r="K32" s="28">
        <v>45170</v>
      </c>
      <c r="L32" s="29"/>
      <c r="M32" s="26"/>
      <c r="N32" s="26"/>
      <c r="O32" s="33"/>
      <c r="P32" s="33"/>
      <c r="Q32" s="33"/>
      <c r="R32" s="33"/>
      <c r="S32" s="33"/>
      <c r="T32" s="33">
        <v>21554.240000000002</v>
      </c>
      <c r="U32" s="33"/>
      <c r="V32" s="26">
        <f t="shared" si="0"/>
        <v>21554.240000000002</v>
      </c>
      <c r="W32" s="31"/>
      <c r="X32" s="2"/>
      <c r="Y32" s="2"/>
      <c r="Z32" s="2"/>
      <c r="AA32" s="2"/>
      <c r="AB32" s="2"/>
      <c r="AC32" s="2"/>
      <c r="AD32" s="2"/>
    </row>
    <row r="33" spans="1:30" s="16" customFormat="1" ht="15.75" thickBot="1" x14ac:dyDescent="0.3">
      <c r="A33" s="25">
        <v>45352</v>
      </c>
      <c r="B33" s="34"/>
      <c r="C33" s="34"/>
      <c r="D33" s="26"/>
      <c r="E33" s="26"/>
      <c r="F33" s="26"/>
      <c r="G33" s="35"/>
      <c r="H33" s="33"/>
      <c r="I33" s="33"/>
      <c r="J33" s="26"/>
      <c r="K33" s="28">
        <v>45139</v>
      </c>
      <c r="L33" s="29"/>
      <c r="M33" s="26"/>
      <c r="N33" s="26"/>
      <c r="O33" s="33"/>
      <c r="P33" s="33"/>
      <c r="Q33" s="33"/>
      <c r="R33" s="33"/>
      <c r="S33" s="33"/>
      <c r="T33" s="33">
        <v>41829.22</v>
      </c>
      <c r="U33" s="33"/>
      <c r="V33" s="26">
        <f t="shared" si="0"/>
        <v>41829.22</v>
      </c>
      <c r="W33" s="31"/>
      <c r="X33" s="2"/>
      <c r="Y33" s="2"/>
      <c r="Z33" s="2"/>
      <c r="AA33" s="2"/>
      <c r="AB33" s="2"/>
      <c r="AC33" s="2"/>
      <c r="AD33" s="2"/>
    </row>
    <row r="34" spans="1:30" s="16" customFormat="1" ht="15.75" thickBot="1" x14ac:dyDescent="0.3">
      <c r="A34" s="25">
        <v>45352</v>
      </c>
      <c r="B34" s="34"/>
      <c r="C34" s="34"/>
      <c r="D34" s="26"/>
      <c r="E34" s="26"/>
      <c r="F34" s="26"/>
      <c r="G34" s="35"/>
      <c r="H34" s="33"/>
      <c r="I34" s="33"/>
      <c r="J34" s="26"/>
      <c r="K34" s="28">
        <v>45231</v>
      </c>
      <c r="L34" s="29"/>
      <c r="M34" s="26"/>
      <c r="N34" s="26"/>
      <c r="O34" s="33"/>
      <c r="P34" s="33"/>
      <c r="Q34" s="33"/>
      <c r="R34" s="33"/>
      <c r="S34" s="33"/>
      <c r="T34" s="33">
        <v>44069.62</v>
      </c>
      <c r="U34" s="33"/>
      <c r="V34" s="26">
        <f t="shared" si="0"/>
        <v>44069.62</v>
      </c>
      <c r="W34" s="31"/>
      <c r="X34" s="2"/>
      <c r="Y34" s="2"/>
      <c r="Z34" s="2"/>
      <c r="AA34" s="2"/>
      <c r="AB34" s="2"/>
      <c r="AC34" s="2"/>
      <c r="AD34" s="2"/>
    </row>
    <row r="35" spans="1:30" s="16" customFormat="1" ht="15.75" thickBot="1" x14ac:dyDescent="0.3">
      <c r="A35" s="25">
        <v>45352</v>
      </c>
      <c r="B35" s="34">
        <v>400070.908</v>
      </c>
      <c r="C35" s="34">
        <v>335656.94699999999</v>
      </c>
      <c r="D35" s="26"/>
      <c r="E35" s="26"/>
      <c r="F35" s="26"/>
      <c r="G35" s="35"/>
      <c r="H35" s="33"/>
      <c r="I35" s="33"/>
      <c r="J35" s="26"/>
      <c r="K35" s="28">
        <v>45200</v>
      </c>
      <c r="L35" s="29"/>
      <c r="M35" s="26"/>
      <c r="N35" s="26"/>
      <c r="O35" s="33"/>
      <c r="P35" s="33"/>
      <c r="Q35" s="33"/>
      <c r="R35" s="33"/>
      <c r="S35" s="33"/>
      <c r="T35" s="33">
        <v>43246.02</v>
      </c>
      <c r="U35" s="33"/>
      <c r="V35" s="26">
        <f t="shared" si="0"/>
        <v>43246.02</v>
      </c>
      <c r="W35" s="31"/>
      <c r="X35" s="2"/>
      <c r="Y35" s="2"/>
      <c r="Z35" s="2"/>
      <c r="AA35" s="2"/>
      <c r="AB35" s="2"/>
      <c r="AC35" s="2"/>
      <c r="AD35" s="2"/>
    </row>
    <row r="36" spans="1:30" s="16" customFormat="1" ht="15.75" thickBot="1" x14ac:dyDescent="0.3">
      <c r="A36" s="32">
        <v>45383</v>
      </c>
      <c r="B36" s="36"/>
      <c r="C36" s="36"/>
      <c r="D36" s="26"/>
      <c r="E36" s="26"/>
      <c r="F36" s="26"/>
      <c r="G36" s="35"/>
      <c r="H36" s="33"/>
      <c r="I36" s="33"/>
      <c r="J36" s="26">
        <v>64413.96</v>
      </c>
      <c r="K36" s="28">
        <v>45323</v>
      </c>
      <c r="L36" s="29">
        <v>85347.58</v>
      </c>
      <c r="M36" s="26"/>
      <c r="N36" s="26"/>
      <c r="O36" s="33"/>
      <c r="P36" s="33"/>
      <c r="Q36" s="33"/>
      <c r="R36" s="33"/>
      <c r="S36" s="33"/>
      <c r="T36" s="33"/>
      <c r="U36" s="33"/>
      <c r="V36" s="26">
        <f t="shared" si="0"/>
        <v>85347.58</v>
      </c>
      <c r="W36" s="31"/>
      <c r="X36" s="2"/>
      <c r="Y36" s="2"/>
      <c r="Z36" s="2"/>
      <c r="AA36" s="2"/>
      <c r="AB36" s="2"/>
      <c r="AC36" s="2"/>
      <c r="AD36" s="2"/>
    </row>
    <row r="37" spans="1:30" s="16" customFormat="1" ht="15.75" thickBot="1" x14ac:dyDescent="0.3">
      <c r="A37" s="37">
        <v>45383</v>
      </c>
      <c r="B37" s="38">
        <v>4000709.08</v>
      </c>
      <c r="C37" s="38">
        <v>3392782.59</v>
      </c>
      <c r="D37" s="26">
        <v>6021295.4000000004</v>
      </c>
      <c r="E37" s="26"/>
      <c r="F37" s="26"/>
      <c r="G37" s="35">
        <v>6106642.9800000004</v>
      </c>
      <c r="H37" s="33"/>
      <c r="I37" s="33"/>
      <c r="J37" s="26">
        <v>673113.77</v>
      </c>
      <c r="K37" s="28">
        <v>45352</v>
      </c>
      <c r="L37" s="29">
        <v>351572.2</v>
      </c>
      <c r="M37" s="26"/>
      <c r="N37" s="26"/>
      <c r="O37" s="33"/>
      <c r="P37" s="33"/>
      <c r="Q37" s="33"/>
      <c r="R37" s="33"/>
      <c r="S37" s="33"/>
      <c r="T37" s="33"/>
      <c r="U37" s="33"/>
      <c r="V37" s="26">
        <f t="shared" si="0"/>
        <v>351572.2</v>
      </c>
      <c r="W37" s="31"/>
      <c r="X37" s="2"/>
      <c r="Y37" s="2"/>
      <c r="Z37" s="2"/>
      <c r="AA37" s="2"/>
      <c r="AB37" s="2"/>
      <c r="AC37" s="2"/>
      <c r="AD37" s="2"/>
    </row>
    <row r="38" spans="1:30" s="16" customFormat="1" ht="15.75" thickBot="1" x14ac:dyDescent="0.3">
      <c r="A38" s="32">
        <v>45383</v>
      </c>
      <c r="B38" s="38"/>
      <c r="C38" s="38"/>
      <c r="D38" s="26"/>
      <c r="E38" s="26"/>
      <c r="F38" s="26"/>
      <c r="G38" s="35"/>
      <c r="H38" s="33"/>
      <c r="I38" s="33"/>
      <c r="J38" s="39"/>
      <c r="K38" s="28">
        <v>45383</v>
      </c>
      <c r="L38" s="29">
        <v>2809861.6</v>
      </c>
      <c r="M38" s="26"/>
      <c r="N38" s="26"/>
      <c r="O38" s="33"/>
      <c r="P38" s="33"/>
      <c r="Q38" s="33"/>
      <c r="R38" s="33"/>
      <c r="S38" s="33"/>
      <c r="T38" s="33"/>
      <c r="U38" s="33"/>
      <c r="V38" s="26">
        <f t="shared" si="0"/>
        <v>2809861.6</v>
      </c>
      <c r="W38" s="31"/>
      <c r="X38" s="2"/>
      <c r="Y38" s="2"/>
      <c r="Z38" s="2"/>
      <c r="AA38" s="2"/>
      <c r="AB38" s="2"/>
      <c r="AC38" s="2"/>
      <c r="AD38" s="2"/>
    </row>
    <row r="39" spans="1:30" s="16" customFormat="1" ht="15.75" thickBot="1" x14ac:dyDescent="0.3">
      <c r="A39" s="37">
        <v>45413</v>
      </c>
      <c r="B39" s="27">
        <f>4000709.08+37518</f>
        <v>4038227.08</v>
      </c>
      <c r="C39" s="38">
        <f>3356569.47+37518</f>
        <v>3394087.47</v>
      </c>
      <c r="D39" s="26">
        <v>2931536.84</v>
      </c>
      <c r="E39" s="26"/>
      <c r="F39" s="26"/>
      <c r="G39" s="35">
        <v>3001547.44</v>
      </c>
      <c r="H39" s="33">
        <v>2280775.37</v>
      </c>
      <c r="I39" s="33"/>
      <c r="J39" s="39">
        <v>668149.43999999994</v>
      </c>
      <c r="K39" s="28">
        <v>45352</v>
      </c>
      <c r="L39" s="29">
        <v>105472.72</v>
      </c>
      <c r="M39" s="26"/>
      <c r="N39" s="26"/>
      <c r="O39" s="33"/>
      <c r="P39" s="33"/>
      <c r="Q39" s="33"/>
      <c r="R39" s="33"/>
      <c r="S39" s="33"/>
      <c r="T39" s="33"/>
      <c r="U39" s="33"/>
      <c r="V39" s="26">
        <f t="shared" si="0"/>
        <v>105472.72</v>
      </c>
      <c r="W39" s="31"/>
      <c r="X39" s="2"/>
      <c r="Y39" s="2"/>
      <c r="Z39" s="2"/>
      <c r="AA39" s="2"/>
      <c r="AB39" s="2"/>
      <c r="AC39" s="2"/>
      <c r="AD39" s="2"/>
    </row>
    <row r="40" spans="1:30" s="16" customFormat="1" ht="15.75" thickBot="1" x14ac:dyDescent="0.3">
      <c r="A40" s="37">
        <v>45413</v>
      </c>
      <c r="B40" s="27"/>
      <c r="C40" s="38"/>
      <c r="D40" s="26"/>
      <c r="E40" s="26"/>
      <c r="F40" s="26"/>
      <c r="G40" s="35"/>
      <c r="H40" s="33"/>
      <c r="I40" s="33"/>
      <c r="J40" s="39"/>
      <c r="K40" s="28">
        <v>45383</v>
      </c>
      <c r="L40" s="29">
        <v>36213.120000000003</v>
      </c>
      <c r="M40" s="26"/>
      <c r="N40" s="26"/>
      <c r="O40" s="33"/>
      <c r="P40" s="33"/>
      <c r="Q40" s="33"/>
      <c r="R40" s="33"/>
      <c r="S40" s="33"/>
      <c r="T40" s="33"/>
      <c r="U40" s="33"/>
      <c r="V40" s="26">
        <f t="shared" si="0"/>
        <v>36213.120000000003</v>
      </c>
      <c r="W40" s="31"/>
      <c r="X40" s="2"/>
      <c r="Y40" s="2"/>
      <c r="Z40" s="2"/>
      <c r="AA40" s="2"/>
      <c r="AB40" s="2"/>
      <c r="AC40" s="2"/>
      <c r="AD40" s="2"/>
    </row>
    <row r="41" spans="1:30" s="16" customFormat="1" ht="15.75" thickBot="1" x14ac:dyDescent="0.3">
      <c r="A41" s="37">
        <v>45413</v>
      </c>
      <c r="B41" s="27"/>
      <c r="C41" s="38"/>
      <c r="D41" s="26"/>
      <c r="E41" s="26"/>
      <c r="F41" s="26"/>
      <c r="G41" s="35"/>
      <c r="H41" s="33"/>
      <c r="I41" s="33"/>
      <c r="J41" s="39"/>
      <c r="K41" s="28">
        <v>45413</v>
      </c>
      <c r="L41" s="29">
        <v>2809861.6</v>
      </c>
      <c r="M41" s="26">
        <v>2280775.37</v>
      </c>
      <c r="N41" s="26"/>
      <c r="O41" s="33"/>
      <c r="P41" s="33"/>
      <c r="Q41" s="33"/>
      <c r="R41" s="33"/>
      <c r="S41" s="33"/>
      <c r="T41" s="33"/>
      <c r="U41" s="33"/>
      <c r="V41" s="26">
        <f t="shared" si="0"/>
        <v>5090636.9700000007</v>
      </c>
      <c r="W41" s="31"/>
      <c r="X41" s="2"/>
      <c r="Y41" s="2"/>
      <c r="Z41" s="2"/>
      <c r="AA41" s="2"/>
      <c r="AB41" s="2"/>
      <c r="AC41" s="2"/>
      <c r="AD41" s="2"/>
    </row>
    <row r="42" spans="1:30" s="16" customFormat="1" ht="15.75" thickBot="1" x14ac:dyDescent="0.3">
      <c r="A42" s="37">
        <v>45444</v>
      </c>
      <c r="B42" s="27">
        <f>4000709.08+33748.72</f>
        <v>4034457.8000000003</v>
      </c>
      <c r="C42" s="38">
        <f>3356569.47+33748.72</f>
        <v>3390318.1900000004</v>
      </c>
      <c r="D42" s="26">
        <v>21663625.18</v>
      </c>
      <c r="E42" s="26"/>
      <c r="F42" s="26"/>
      <c r="G42" s="35"/>
      <c r="H42" s="33"/>
      <c r="I42" s="33"/>
      <c r="J42" s="39">
        <v>660696.54</v>
      </c>
      <c r="K42" s="28">
        <v>45444</v>
      </c>
      <c r="L42" s="29">
        <v>2799861.6</v>
      </c>
      <c r="M42" s="26"/>
      <c r="N42" s="26"/>
      <c r="O42" s="33"/>
      <c r="P42" s="33"/>
      <c r="Q42" s="33"/>
      <c r="R42" s="33"/>
      <c r="S42" s="26">
        <v>27200</v>
      </c>
      <c r="T42" s="33"/>
      <c r="U42" s="33"/>
      <c r="V42" s="26">
        <f t="shared" si="0"/>
        <v>2827061.6</v>
      </c>
      <c r="W42" s="31"/>
      <c r="X42" s="2"/>
      <c r="Y42" s="2"/>
      <c r="Z42" s="2"/>
      <c r="AA42" s="2"/>
      <c r="AB42" s="2"/>
      <c r="AC42" s="2"/>
      <c r="AD42" s="2"/>
    </row>
    <row r="43" spans="1:30" s="16" customFormat="1" ht="15.75" thickBot="1" x14ac:dyDescent="0.3">
      <c r="A43" s="37">
        <v>45474</v>
      </c>
      <c r="B43" s="26">
        <f>4000709.08+34888.16</f>
        <v>4035597.24</v>
      </c>
      <c r="C43" s="38">
        <f>3356569.47+34888.16</f>
        <v>3391457.6300000004</v>
      </c>
      <c r="D43" s="26">
        <v>71266.720000000001</v>
      </c>
      <c r="E43" s="26">
        <v>436699.52</v>
      </c>
      <c r="F43" s="26"/>
      <c r="G43" s="35">
        <v>6049726.71</v>
      </c>
      <c r="H43" s="33"/>
      <c r="I43" s="33"/>
      <c r="J43" s="39">
        <v>661696.84</v>
      </c>
      <c r="K43" s="28">
        <v>45474</v>
      </c>
      <c r="L43" s="29">
        <v>2859861.6</v>
      </c>
      <c r="M43" s="26"/>
      <c r="N43" s="26"/>
      <c r="O43" s="33"/>
      <c r="P43" s="33"/>
      <c r="Q43" s="33"/>
      <c r="R43" s="33"/>
      <c r="S43" s="33"/>
      <c r="T43" s="33"/>
      <c r="U43" s="33"/>
      <c r="V43" s="26">
        <f t="shared" si="0"/>
        <v>2859861.6</v>
      </c>
      <c r="W43" s="31"/>
      <c r="X43" s="2"/>
      <c r="Y43" s="2"/>
      <c r="Z43" s="2"/>
      <c r="AA43" s="2"/>
      <c r="AB43" s="2"/>
      <c r="AC43" s="2"/>
      <c r="AD43" s="2"/>
    </row>
    <row r="44" spans="1:30" s="16" customFormat="1" ht="15.75" thickBot="1" x14ac:dyDescent="0.3">
      <c r="A44" s="37">
        <v>45474</v>
      </c>
      <c r="B44" s="26"/>
      <c r="C44" s="38"/>
      <c r="D44" s="26"/>
      <c r="E44" s="26"/>
      <c r="F44" s="26"/>
      <c r="G44" s="35"/>
      <c r="H44" s="33"/>
      <c r="I44" s="33"/>
      <c r="J44" s="39"/>
      <c r="K44" s="28">
        <v>45444</v>
      </c>
      <c r="L44" s="29">
        <v>33748.720000000001</v>
      </c>
      <c r="M44" s="26"/>
      <c r="N44" s="26"/>
      <c r="O44" s="33"/>
      <c r="P44" s="33"/>
      <c r="Q44" s="33"/>
      <c r="R44" s="33"/>
      <c r="S44" s="33"/>
      <c r="T44" s="33"/>
      <c r="U44" s="33"/>
      <c r="V44" s="26">
        <f t="shared" si="0"/>
        <v>33748.720000000001</v>
      </c>
      <c r="W44" s="31"/>
      <c r="X44" s="2"/>
      <c r="Y44" s="2"/>
      <c r="Z44" s="2"/>
      <c r="AA44" s="2"/>
      <c r="AB44" s="2"/>
      <c r="AC44" s="2"/>
      <c r="AD44" s="2"/>
    </row>
    <row r="45" spans="1:30" s="16" customFormat="1" ht="15.75" thickBot="1" x14ac:dyDescent="0.3">
      <c r="A45" s="37">
        <v>45474</v>
      </c>
      <c r="B45" s="26"/>
      <c r="C45" s="38"/>
      <c r="D45" s="26"/>
      <c r="E45" s="26"/>
      <c r="F45" s="26"/>
      <c r="G45" s="35"/>
      <c r="H45" s="33"/>
      <c r="I45" s="33"/>
      <c r="J45" s="39"/>
      <c r="K45" s="28">
        <v>45413</v>
      </c>
      <c r="L45" s="29">
        <v>169368.56</v>
      </c>
      <c r="M45" s="26"/>
      <c r="N45" s="26"/>
      <c r="O45" s="33"/>
      <c r="P45" s="33"/>
      <c r="Q45" s="33"/>
      <c r="R45" s="33"/>
      <c r="S45" s="33"/>
      <c r="T45" s="33"/>
      <c r="U45" s="33"/>
      <c r="V45" s="26">
        <f t="shared" si="0"/>
        <v>169368.56</v>
      </c>
      <c r="W45" s="31"/>
      <c r="X45" s="2"/>
      <c r="Y45" s="2"/>
      <c r="Z45" s="2"/>
      <c r="AA45" s="2"/>
      <c r="AB45" s="2"/>
      <c r="AC45" s="2"/>
      <c r="AD45" s="2"/>
    </row>
    <row r="46" spans="1:30" s="16" customFormat="1" ht="15.75" thickBot="1" x14ac:dyDescent="0.3">
      <c r="A46" s="37">
        <v>45474</v>
      </c>
      <c r="B46" s="26"/>
      <c r="C46" s="38"/>
      <c r="D46" s="26"/>
      <c r="E46" s="26"/>
      <c r="F46" s="26"/>
      <c r="G46" s="35"/>
      <c r="H46" s="33"/>
      <c r="I46" s="33"/>
      <c r="J46" s="33"/>
      <c r="K46" s="28">
        <v>45383</v>
      </c>
      <c r="L46" s="29">
        <v>126886.23</v>
      </c>
      <c r="M46" s="26"/>
      <c r="N46" s="26"/>
      <c r="O46" s="33"/>
      <c r="P46" s="33"/>
      <c r="Q46" s="33"/>
      <c r="R46" s="33"/>
      <c r="S46" s="33"/>
      <c r="T46" s="33"/>
      <c r="U46" s="33"/>
      <c r="V46" s="26">
        <f t="shared" si="0"/>
        <v>126886.23</v>
      </c>
      <c r="W46" s="31"/>
      <c r="X46" s="2"/>
      <c r="Y46" s="2"/>
      <c r="Z46" s="2"/>
      <c r="AA46" s="2"/>
      <c r="AB46" s="2"/>
      <c r="AC46" s="2"/>
      <c r="AD46" s="2"/>
    </row>
    <row r="47" spans="1:30" s="16" customFormat="1" ht="15.75" thickBot="1" x14ac:dyDescent="0.3">
      <c r="A47" s="37">
        <v>45505</v>
      </c>
      <c r="B47" s="26">
        <f>4000709.08+37576.41</f>
        <v>4038285.49</v>
      </c>
      <c r="C47" s="38">
        <v>3356569.47</v>
      </c>
      <c r="D47" s="26">
        <v>34888.160000000003</v>
      </c>
      <c r="E47" s="26">
        <v>217956.81</v>
      </c>
      <c r="F47" s="26"/>
      <c r="G47" s="35">
        <v>2940610.15</v>
      </c>
      <c r="H47" s="33">
        <v>441583.07</v>
      </c>
      <c r="I47" s="33"/>
      <c r="J47" s="33">
        <v>638686.18000000005</v>
      </c>
      <c r="K47" s="28">
        <v>45505</v>
      </c>
      <c r="L47" s="29">
        <v>2859861.6</v>
      </c>
      <c r="M47" s="26"/>
      <c r="N47" s="26"/>
      <c r="O47" s="33"/>
      <c r="P47" s="33"/>
      <c r="Q47" s="33"/>
      <c r="R47" s="33"/>
      <c r="S47" s="33"/>
      <c r="T47" s="33"/>
      <c r="U47" s="33"/>
      <c r="V47" s="26">
        <f t="shared" si="0"/>
        <v>2859861.6</v>
      </c>
      <c r="W47" s="31"/>
      <c r="X47" s="2"/>
      <c r="Y47" s="2"/>
      <c r="Z47" s="2"/>
      <c r="AA47" s="2"/>
      <c r="AB47" s="2"/>
      <c r="AC47" s="2"/>
      <c r="AD47" s="2"/>
    </row>
    <row r="48" spans="1:30" s="16" customFormat="1" ht="15.75" thickBot="1" x14ac:dyDescent="0.3">
      <c r="A48" s="37">
        <v>45505</v>
      </c>
      <c r="B48" s="26"/>
      <c r="C48" s="38"/>
      <c r="D48" s="26"/>
      <c r="E48" s="26"/>
      <c r="F48" s="26"/>
      <c r="G48" s="35"/>
      <c r="H48" s="33"/>
      <c r="I48" s="33"/>
      <c r="J48" s="33"/>
      <c r="K48" s="28">
        <v>45474</v>
      </c>
      <c r="L48" s="29">
        <v>34888.160000000003</v>
      </c>
      <c r="M48" s="26"/>
      <c r="N48" s="26"/>
      <c r="O48" s="33"/>
      <c r="P48" s="33"/>
      <c r="Q48" s="33"/>
      <c r="R48" s="33"/>
      <c r="S48" s="33"/>
      <c r="T48" s="33"/>
      <c r="U48" s="33"/>
      <c r="V48" s="26">
        <f t="shared" si="0"/>
        <v>34888.160000000003</v>
      </c>
      <c r="W48" s="31"/>
      <c r="X48" s="2"/>
      <c r="Y48" s="2"/>
      <c r="Z48" s="2"/>
      <c r="AA48" s="2"/>
      <c r="AB48" s="2"/>
      <c r="AC48" s="2"/>
      <c r="AD48" s="2"/>
    </row>
    <row r="49" spans="1:30" s="16" customFormat="1" ht="15.75" thickBot="1" x14ac:dyDescent="0.3">
      <c r="A49" s="37">
        <v>45505</v>
      </c>
      <c r="B49" s="26"/>
      <c r="C49" s="38"/>
      <c r="D49" s="26"/>
      <c r="E49" s="26"/>
      <c r="F49" s="26"/>
      <c r="G49" s="35"/>
      <c r="H49" s="33"/>
      <c r="I49" s="33"/>
      <c r="J49" s="33"/>
      <c r="K49" s="28">
        <v>45444</v>
      </c>
      <c r="L49" s="29">
        <v>60000</v>
      </c>
      <c r="M49" s="26"/>
      <c r="N49" s="26"/>
      <c r="O49" s="33"/>
      <c r="P49" s="33"/>
      <c r="Q49" s="33"/>
      <c r="R49" s="33"/>
      <c r="S49" s="33"/>
      <c r="T49" s="33"/>
      <c r="U49" s="33"/>
      <c r="V49" s="26">
        <f t="shared" si="0"/>
        <v>60000</v>
      </c>
      <c r="W49" s="31"/>
      <c r="X49" s="2"/>
      <c r="Y49" s="2"/>
      <c r="Z49" s="2"/>
      <c r="AA49" s="2"/>
      <c r="AB49" s="2"/>
      <c r="AC49" s="2"/>
      <c r="AD49" s="2"/>
    </row>
    <row r="50" spans="1:30" s="16" customFormat="1" ht="15.75" thickBot="1" x14ac:dyDescent="0.3">
      <c r="A50" s="37">
        <v>45505</v>
      </c>
      <c r="B50" s="26"/>
      <c r="C50" s="38"/>
      <c r="D50" s="26"/>
      <c r="E50" s="26"/>
      <c r="F50" s="26"/>
      <c r="G50" s="35"/>
      <c r="H50" s="33"/>
      <c r="I50" s="33"/>
      <c r="J50" s="33"/>
      <c r="K50" s="28">
        <v>45413</v>
      </c>
      <c r="L50" s="40">
        <v>50000</v>
      </c>
      <c r="M50" s="26"/>
      <c r="N50" s="26"/>
      <c r="O50" s="33"/>
      <c r="P50" s="33"/>
      <c r="Q50" s="33"/>
      <c r="R50" s="33"/>
      <c r="S50" s="33"/>
      <c r="T50" s="33"/>
      <c r="U50" s="33"/>
      <c r="V50" s="26">
        <f t="shared" si="0"/>
        <v>50000</v>
      </c>
      <c r="W50" s="31"/>
      <c r="X50" s="2"/>
      <c r="Y50" s="2"/>
      <c r="Z50" s="2"/>
      <c r="AA50" s="2"/>
      <c r="AB50" s="2"/>
      <c r="AC50" s="2"/>
      <c r="AD50" s="2"/>
    </row>
    <row r="51" spans="1:30" s="16" customFormat="1" ht="15.75" thickBot="1" x14ac:dyDescent="0.3">
      <c r="A51" s="37">
        <v>45505</v>
      </c>
      <c r="B51" s="26"/>
      <c r="C51" s="38"/>
      <c r="D51" s="26"/>
      <c r="E51" s="26"/>
      <c r="F51" s="26"/>
      <c r="G51" s="35"/>
      <c r="H51" s="33"/>
      <c r="I51" s="33"/>
      <c r="J51" s="33"/>
      <c r="K51" s="28">
        <v>45383</v>
      </c>
      <c r="L51" s="29">
        <v>50000</v>
      </c>
      <c r="M51" s="26">
        <v>441583.07</v>
      </c>
      <c r="N51" s="26"/>
      <c r="O51" s="33"/>
      <c r="P51" s="33"/>
      <c r="Q51" s="33"/>
      <c r="R51" s="33"/>
      <c r="S51" s="33"/>
      <c r="T51" s="33"/>
      <c r="U51" s="33"/>
      <c r="V51" s="26">
        <f t="shared" si="0"/>
        <v>491583.07</v>
      </c>
      <c r="W51" s="31"/>
      <c r="X51" s="2"/>
      <c r="Y51" s="2"/>
      <c r="Z51" s="2"/>
      <c r="AA51" s="2"/>
      <c r="AB51" s="2"/>
      <c r="AC51" s="2"/>
      <c r="AD51" s="2"/>
    </row>
    <row r="52" spans="1:30" s="16" customFormat="1" ht="15.75" thickBot="1" x14ac:dyDescent="0.3">
      <c r="A52" s="37">
        <v>45536</v>
      </c>
      <c r="B52" s="26">
        <f>4000709.08+38551.26</f>
        <v>4039260.34</v>
      </c>
      <c r="C52" s="38">
        <v>3356569.47</v>
      </c>
      <c r="D52" s="26">
        <v>37576.410000000003</v>
      </c>
      <c r="E52" s="26"/>
      <c r="F52" s="26"/>
      <c r="G52" s="35">
        <v>315183.03000000003</v>
      </c>
      <c r="H52" s="33">
        <v>213073.26</v>
      </c>
      <c r="I52" s="33"/>
      <c r="J52" s="33">
        <v>754139.61</v>
      </c>
      <c r="K52" s="28">
        <v>45444</v>
      </c>
      <c r="L52" s="29">
        <v>139303.46</v>
      </c>
      <c r="M52" s="26"/>
      <c r="N52" s="26"/>
      <c r="O52" s="33"/>
      <c r="P52" s="33"/>
      <c r="Q52" s="33"/>
      <c r="R52" s="33"/>
      <c r="S52" s="33"/>
      <c r="T52" s="33"/>
      <c r="U52" s="33"/>
      <c r="V52" s="26">
        <f t="shared" si="0"/>
        <v>139303.46</v>
      </c>
      <c r="W52" s="31"/>
      <c r="X52" s="2"/>
      <c r="Y52" s="2"/>
      <c r="Z52" s="2"/>
      <c r="AA52" s="2"/>
      <c r="AB52" s="2"/>
      <c r="AC52" s="2"/>
      <c r="AD52" s="2"/>
    </row>
    <row r="53" spans="1:30" s="16" customFormat="1" ht="15.75" thickBot="1" x14ac:dyDescent="0.3">
      <c r="A53" s="37"/>
      <c r="B53" s="27"/>
      <c r="C53" s="38"/>
      <c r="D53" s="27"/>
      <c r="E53" s="27"/>
      <c r="F53" s="27"/>
      <c r="G53" s="35"/>
      <c r="H53" s="33"/>
      <c r="I53" s="33"/>
      <c r="J53" s="33"/>
      <c r="K53" s="28">
        <v>45474</v>
      </c>
      <c r="L53" s="29">
        <v>138303.16</v>
      </c>
      <c r="M53" s="26"/>
      <c r="N53" s="26"/>
      <c r="O53" s="33"/>
      <c r="P53" s="33"/>
      <c r="Q53" s="33"/>
      <c r="R53" s="33"/>
      <c r="S53" s="33"/>
      <c r="T53" s="33"/>
      <c r="U53" s="33"/>
      <c r="V53" s="26">
        <f t="shared" si="0"/>
        <v>138303.16</v>
      </c>
      <c r="W53" s="31"/>
      <c r="X53" s="2"/>
      <c r="Y53" s="2"/>
      <c r="Z53" s="2"/>
      <c r="AA53" s="2"/>
      <c r="AB53" s="2"/>
      <c r="AC53" s="2"/>
      <c r="AD53" s="2"/>
    </row>
    <row r="54" spans="1:30" s="16" customFormat="1" ht="15.75" thickBot="1" x14ac:dyDescent="0.3">
      <c r="A54" s="37"/>
      <c r="B54" s="27"/>
      <c r="C54" s="38"/>
      <c r="D54" s="27"/>
      <c r="E54" s="27"/>
      <c r="F54" s="27"/>
      <c r="G54" s="35"/>
      <c r="H54" s="33"/>
      <c r="I54" s="33"/>
      <c r="J54" s="33"/>
      <c r="K54" s="28">
        <v>45505</v>
      </c>
      <c r="L54" s="29">
        <v>37576.410000000003</v>
      </c>
      <c r="M54" s="26"/>
      <c r="N54" s="26"/>
      <c r="O54" s="33"/>
      <c r="P54" s="33"/>
      <c r="Q54" s="33"/>
      <c r="R54" s="33"/>
      <c r="S54" s="33"/>
      <c r="T54" s="33"/>
      <c r="U54" s="33"/>
      <c r="V54" s="26">
        <f t="shared" si="0"/>
        <v>37576.410000000003</v>
      </c>
      <c r="W54" s="31"/>
      <c r="X54" s="2"/>
      <c r="Y54" s="2"/>
      <c r="Z54" s="2"/>
      <c r="AA54" s="2"/>
      <c r="AB54" s="2"/>
      <c r="AC54" s="2"/>
      <c r="AD54" s="2"/>
    </row>
    <row r="55" spans="1:30" s="16" customFormat="1" ht="15.75" thickBot="1" x14ac:dyDescent="0.3">
      <c r="A55" s="37"/>
      <c r="B55" s="27"/>
      <c r="C55" s="38"/>
      <c r="D55" s="27"/>
      <c r="E55" s="27"/>
      <c r="F55" s="27"/>
      <c r="G55" s="35"/>
      <c r="H55" s="33"/>
      <c r="I55" s="33"/>
      <c r="J55" s="33"/>
      <c r="K55" s="28">
        <v>45536</v>
      </c>
      <c r="L55" s="29">
        <v>2905721.99</v>
      </c>
      <c r="M55" s="26">
        <v>213073.26</v>
      </c>
      <c r="N55" s="26"/>
      <c r="O55" s="33"/>
      <c r="P55" s="33"/>
      <c r="Q55" s="33"/>
      <c r="R55" s="33"/>
      <c r="S55" s="33"/>
      <c r="T55" s="33"/>
      <c r="U55" s="33"/>
      <c r="V55" s="26">
        <f t="shared" si="0"/>
        <v>3118795.25</v>
      </c>
      <c r="W55" s="31"/>
      <c r="X55" s="2"/>
      <c r="Y55" s="2"/>
      <c r="Z55" s="2"/>
      <c r="AA55" s="2"/>
      <c r="AB55" s="2"/>
      <c r="AC55" s="2"/>
      <c r="AD55" s="2"/>
    </row>
    <row r="56" spans="1:30" s="16" customFormat="1" ht="15.75" thickBot="1" x14ac:dyDescent="0.3">
      <c r="A56" s="37">
        <v>45566</v>
      </c>
      <c r="B56" s="27">
        <v>4000709.08</v>
      </c>
      <c r="C56" s="38">
        <v>3356569.47</v>
      </c>
      <c r="D56" s="27"/>
      <c r="E56" s="27"/>
      <c r="F56" s="27"/>
      <c r="G56" s="26"/>
      <c r="H56" s="33"/>
      <c r="I56" s="33"/>
      <c r="J56" s="33"/>
      <c r="K56" s="28"/>
      <c r="L56" s="29"/>
      <c r="M56" s="26"/>
      <c r="N56" s="26"/>
      <c r="O56" s="33"/>
      <c r="P56" s="33"/>
      <c r="Q56" s="33"/>
      <c r="R56" s="33"/>
      <c r="S56" s="33"/>
      <c r="T56" s="33"/>
      <c r="U56" s="33"/>
      <c r="V56" s="26">
        <f t="shared" si="0"/>
        <v>0</v>
      </c>
      <c r="W56" s="31"/>
      <c r="X56" s="2"/>
      <c r="Y56" s="2"/>
      <c r="Z56" s="2"/>
      <c r="AA56" s="2"/>
      <c r="AB56" s="2"/>
      <c r="AC56" s="2"/>
      <c r="AD56" s="2"/>
    </row>
    <row r="57" spans="1:30" ht="15.75" thickBot="1" x14ac:dyDescent="0.3">
      <c r="A57" s="37">
        <v>45597</v>
      </c>
      <c r="B57" s="26">
        <v>4000709.08</v>
      </c>
      <c r="C57" s="38">
        <v>3356569.47</v>
      </c>
      <c r="D57" s="26"/>
      <c r="E57" s="26"/>
      <c r="F57" s="26"/>
      <c r="G57" s="26"/>
      <c r="H57" s="33"/>
      <c r="I57" s="33"/>
      <c r="J57" s="33"/>
      <c r="K57" s="28"/>
      <c r="L57" s="29"/>
      <c r="M57" s="26"/>
      <c r="N57" s="26"/>
      <c r="O57" s="33"/>
      <c r="P57" s="33"/>
      <c r="Q57" s="33"/>
      <c r="R57" s="33"/>
      <c r="S57" s="33"/>
      <c r="T57" s="33"/>
      <c r="U57" s="33"/>
      <c r="V57" s="26">
        <f t="shared" si="0"/>
        <v>0</v>
      </c>
      <c r="W57" s="31"/>
      <c r="X57" s="2"/>
      <c r="Y57" s="2"/>
      <c r="Z57" s="2"/>
      <c r="AA57" s="2"/>
      <c r="AB57" s="2"/>
      <c r="AC57" s="2"/>
      <c r="AD57" s="2"/>
    </row>
    <row r="58" spans="1:30" ht="15.75" thickBot="1" x14ac:dyDescent="0.3">
      <c r="A58" s="37">
        <v>45627</v>
      </c>
      <c r="B58" s="26">
        <v>4000709.08</v>
      </c>
      <c r="C58" s="38">
        <v>3356569.47</v>
      </c>
      <c r="D58" s="26"/>
      <c r="E58" s="26"/>
      <c r="F58" s="26"/>
      <c r="G58" s="26"/>
      <c r="H58" s="33"/>
      <c r="I58" s="33"/>
      <c r="J58" s="33"/>
      <c r="K58" s="28"/>
      <c r="L58" s="29"/>
      <c r="M58" s="26"/>
      <c r="N58" s="26"/>
      <c r="O58" s="33"/>
      <c r="P58" s="33"/>
      <c r="Q58" s="33"/>
      <c r="R58" s="33"/>
      <c r="S58" s="33"/>
      <c r="T58" s="33"/>
      <c r="U58" s="33"/>
      <c r="V58" s="26">
        <f t="shared" si="0"/>
        <v>0</v>
      </c>
      <c r="W58" s="31"/>
      <c r="X58" s="2"/>
      <c r="Y58" s="2"/>
      <c r="Z58" s="2"/>
      <c r="AA58" s="2"/>
      <c r="AB58" s="2"/>
      <c r="AC58" s="2"/>
      <c r="AD58" s="2"/>
    </row>
    <row r="59" spans="1:30" ht="15.75" thickBot="1" x14ac:dyDescent="0.3">
      <c r="A59" s="41"/>
      <c r="B59" s="42">
        <f t="shared" ref="B59:J59" si="1">SUM(B23:B58)</f>
        <v>47308744.407999992</v>
      </c>
      <c r="C59" s="42">
        <f t="shared" si="1"/>
        <v>39505895.306999996</v>
      </c>
      <c r="D59" s="42">
        <f t="shared" si="1"/>
        <v>34368841.229999989</v>
      </c>
      <c r="E59" s="42">
        <f t="shared" si="1"/>
        <v>4263821.7</v>
      </c>
      <c r="F59" s="42">
        <f t="shared" si="1"/>
        <v>0</v>
      </c>
      <c r="G59" s="42">
        <f t="shared" si="1"/>
        <v>21867004.649999999</v>
      </c>
      <c r="H59" s="42">
        <f t="shared" si="1"/>
        <v>4263821.7</v>
      </c>
      <c r="I59" s="42">
        <f t="shared" si="1"/>
        <v>0</v>
      </c>
      <c r="J59" s="42">
        <f t="shared" si="1"/>
        <v>11121828.529999997</v>
      </c>
      <c r="K59" s="42"/>
      <c r="L59" s="42">
        <f t="shared" ref="L59:V59" si="2">SUM(L23:L58)</f>
        <v>21867004.650000006</v>
      </c>
      <c r="M59" s="42">
        <f t="shared" si="2"/>
        <v>4263821.7</v>
      </c>
      <c r="N59" s="42">
        <f t="shared" si="2"/>
        <v>0</v>
      </c>
      <c r="O59" s="42">
        <f t="shared" si="2"/>
        <v>0</v>
      </c>
      <c r="P59" s="42">
        <f t="shared" si="2"/>
        <v>0</v>
      </c>
      <c r="Q59" s="42">
        <f t="shared" si="2"/>
        <v>0</v>
      </c>
      <c r="R59" s="42">
        <f t="shared" si="2"/>
        <v>0</v>
      </c>
      <c r="S59" s="42">
        <f t="shared" si="2"/>
        <v>27200</v>
      </c>
      <c r="T59" s="42">
        <f t="shared" si="2"/>
        <v>354778.23</v>
      </c>
      <c r="U59" s="42">
        <f t="shared" si="2"/>
        <v>0</v>
      </c>
      <c r="V59" s="42">
        <f t="shared" si="2"/>
        <v>26512804.580000002</v>
      </c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43"/>
      <c r="B60" s="44"/>
      <c r="C60" s="44"/>
      <c r="D60" s="44"/>
      <c r="E60" s="44"/>
      <c r="F60" s="45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"/>
      <c r="X60" s="4"/>
      <c r="Y60" s="4"/>
      <c r="Z60" s="4"/>
      <c r="AA60" s="4"/>
      <c r="AB60" s="4"/>
      <c r="AC60" s="4"/>
      <c r="AD60" s="4"/>
    </row>
    <row r="61" spans="1:30" ht="38.25" customHeight="1" x14ac:dyDescent="0.25">
      <c r="A61" s="46" t="s">
        <v>30</v>
      </c>
      <c r="B61" s="46"/>
      <c r="C61" s="46"/>
      <c r="D61" s="46"/>
      <c r="E61" s="46"/>
      <c r="F61" s="44"/>
      <c r="G61" s="45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/>
      <c r="T61" s="44"/>
      <c r="U61" s="44"/>
      <c r="V61" s="44"/>
      <c r="W61" s="4"/>
      <c r="X61" s="4"/>
      <c r="Y61" s="4"/>
      <c r="Z61" s="4"/>
      <c r="AA61" s="4"/>
      <c r="AB61" s="4"/>
      <c r="AC61" s="4"/>
      <c r="AD61" s="4"/>
    </row>
    <row r="62" spans="1:30" ht="15" customHeight="1" x14ac:dyDescent="0.25">
      <c r="A62" s="47" t="s">
        <v>31</v>
      </c>
      <c r="B62" s="47"/>
      <c r="C62" s="47"/>
      <c r="D62" s="47"/>
      <c r="E62" s="47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"/>
      <c r="X62" s="4"/>
      <c r="Y62" s="4"/>
      <c r="Z62" s="4"/>
      <c r="AA62" s="4"/>
      <c r="AB62" s="4"/>
      <c r="AC62" s="4"/>
      <c r="AD62" s="4"/>
    </row>
    <row r="63" spans="1:30" x14ac:dyDescent="0.25">
      <c r="A63" s="47"/>
      <c r="B63" s="47"/>
      <c r="C63" s="47"/>
      <c r="D63" s="47"/>
      <c r="E63" s="47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8"/>
      <c r="W63" s="4"/>
      <c r="X63" s="4"/>
      <c r="Y63" s="4"/>
      <c r="Z63" s="4"/>
      <c r="AA63" s="4"/>
      <c r="AB63" s="4"/>
      <c r="AC63" s="4"/>
      <c r="AD63" s="4"/>
    </row>
    <row r="64" spans="1:30" ht="32.25" customHeight="1" x14ac:dyDescent="0.25">
      <c r="A64" s="49" t="s">
        <v>32</v>
      </c>
      <c r="B64" s="49"/>
      <c r="C64" s="49"/>
      <c r="D64" s="49"/>
      <c r="E64" s="4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"/>
      <c r="X64" s="4"/>
      <c r="Y64" s="4"/>
      <c r="Z64" s="4"/>
      <c r="AA64" s="4"/>
      <c r="AB64" s="4"/>
      <c r="AC64" s="4"/>
      <c r="AD64" s="4"/>
    </row>
    <row r="65" spans="1:30" ht="15" customHeight="1" x14ac:dyDescent="0.25">
      <c r="A65" s="49" t="s">
        <v>33</v>
      </c>
      <c r="B65" s="49"/>
      <c r="C65" s="49"/>
      <c r="D65" s="49"/>
      <c r="E65" s="4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"/>
      <c r="X65" s="4"/>
      <c r="Y65" s="4"/>
      <c r="Z65" s="4"/>
      <c r="AA65" s="4"/>
      <c r="AB65" s="4"/>
      <c r="AC65" s="4"/>
      <c r="AD65" s="4"/>
    </row>
    <row r="66" spans="1:30" ht="15" customHeight="1" x14ac:dyDescent="0.25">
      <c r="A66" s="49" t="s">
        <v>34</v>
      </c>
      <c r="B66" s="49"/>
      <c r="C66" s="49"/>
      <c r="D66" s="49"/>
      <c r="E66" s="4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"/>
      <c r="X66" s="4"/>
      <c r="Y66" s="4"/>
      <c r="Z66" s="4"/>
      <c r="AA66" s="4"/>
      <c r="AB66" s="4"/>
      <c r="AC66" s="4"/>
      <c r="AD66" s="4"/>
    </row>
    <row r="67" spans="1:30" ht="15" customHeight="1" x14ac:dyDescent="0.25">
      <c r="A67" s="49" t="s">
        <v>35</v>
      </c>
      <c r="B67" s="49"/>
      <c r="C67" s="49"/>
      <c r="D67" s="49"/>
      <c r="E67" s="4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"/>
      <c r="X67" s="4"/>
      <c r="Y67" s="4"/>
      <c r="Z67" s="4"/>
      <c r="AA67" s="4"/>
      <c r="AB67" s="4"/>
      <c r="AC67" s="4"/>
      <c r="AD67" s="4"/>
    </row>
    <row r="68" spans="1:30" ht="15" customHeight="1" x14ac:dyDescent="0.25">
      <c r="A68" s="49" t="s">
        <v>36</v>
      </c>
      <c r="B68" s="49"/>
      <c r="C68" s="49"/>
      <c r="D68" s="49"/>
      <c r="E68" s="4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5">
      <c r="A70" s="46" t="s">
        <v>37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"/>
      <c r="X70" s="4"/>
      <c r="Y70" s="4"/>
      <c r="Z70" s="4"/>
      <c r="AA70" s="4"/>
      <c r="AB70" s="4"/>
      <c r="AC70" s="4"/>
      <c r="AD70" s="4"/>
    </row>
    <row r="71" spans="1:30" ht="38.25" customHeight="1" x14ac:dyDescent="0.25">
      <c r="A71" s="47" t="s">
        <v>31</v>
      </c>
      <c r="B71" s="47"/>
      <c r="C71" s="47"/>
      <c r="D71" s="47"/>
      <c r="E71" s="47"/>
      <c r="F71" s="50" t="s">
        <v>38</v>
      </c>
      <c r="G71" s="50" t="s">
        <v>39</v>
      </c>
      <c r="H71" s="50" t="s">
        <v>40</v>
      </c>
      <c r="I71" s="50" t="s">
        <v>41</v>
      </c>
      <c r="J71" s="50" t="s">
        <v>42</v>
      </c>
      <c r="K71" s="50" t="s">
        <v>43</v>
      </c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"/>
      <c r="X71" s="4"/>
      <c r="Y71" s="4"/>
      <c r="Z71" s="4"/>
      <c r="AA71" s="4"/>
      <c r="AB71" s="4"/>
      <c r="AC71" s="4"/>
      <c r="AD71" s="4"/>
    </row>
    <row r="72" spans="1:30" ht="38.25" customHeight="1" x14ac:dyDescent="0.25">
      <c r="A72" s="49" t="s">
        <v>44</v>
      </c>
      <c r="B72" s="49"/>
      <c r="C72" s="49"/>
      <c r="D72" s="49"/>
      <c r="E72" s="49"/>
      <c r="F72" s="51">
        <v>618738</v>
      </c>
      <c r="G72" s="52" t="s">
        <v>45</v>
      </c>
      <c r="H72" s="53">
        <v>201800010008207</v>
      </c>
      <c r="I72" s="54">
        <v>45292</v>
      </c>
      <c r="J72" s="54">
        <v>45292</v>
      </c>
      <c r="K72" s="52" t="s">
        <v>46</v>
      </c>
      <c r="L72" s="55" t="e">
        <f t="array" aca="1" ref="L72" ca="1">comentariocelula(F72)</f>
        <v>#NAME?</v>
      </c>
      <c r="M72" s="55"/>
      <c r="N72" s="55"/>
      <c r="O72" s="55"/>
      <c r="P72" s="56"/>
      <c r="Q72" s="44"/>
      <c r="R72" s="44"/>
      <c r="S72" s="44"/>
      <c r="T72" s="44"/>
      <c r="U72" s="44"/>
      <c r="V72" s="44"/>
      <c r="W72" s="4"/>
      <c r="X72" s="4"/>
      <c r="Y72" s="4"/>
      <c r="Z72" s="4"/>
      <c r="AA72" s="4"/>
      <c r="AB72" s="4"/>
      <c r="AC72" s="4"/>
      <c r="AD72" s="4"/>
    </row>
    <row r="73" spans="1:30" ht="38.25" customHeight="1" x14ac:dyDescent="0.25">
      <c r="A73" s="49" t="s">
        <v>44</v>
      </c>
      <c r="B73" s="49"/>
      <c r="C73" s="49"/>
      <c r="D73" s="49"/>
      <c r="E73" s="49"/>
      <c r="F73" s="51">
        <v>14189.63</v>
      </c>
      <c r="G73" s="52" t="s">
        <v>45</v>
      </c>
      <c r="H73" s="53">
        <v>201800010008207</v>
      </c>
      <c r="I73" s="54">
        <v>45292</v>
      </c>
      <c r="J73" s="54">
        <v>45323</v>
      </c>
      <c r="K73" s="52" t="s">
        <v>46</v>
      </c>
      <c r="L73" s="55" t="e">
        <f t="array" aca="1" ref="L73" ca="1">comentariocelula(F73)</f>
        <v>#NAME?</v>
      </c>
      <c r="M73" s="55"/>
      <c r="N73" s="55"/>
      <c r="O73" s="55"/>
      <c r="P73" s="56"/>
      <c r="Q73" s="44"/>
      <c r="R73" s="44"/>
      <c r="S73" s="44"/>
      <c r="T73" s="44"/>
      <c r="U73" s="44"/>
      <c r="V73" s="44"/>
      <c r="W73" s="4"/>
      <c r="X73" s="4"/>
      <c r="Y73" s="4"/>
      <c r="Z73" s="4"/>
      <c r="AA73" s="4"/>
      <c r="AB73" s="4"/>
      <c r="AC73" s="4"/>
      <c r="AD73" s="4"/>
    </row>
    <row r="74" spans="1:30" ht="38.25" customHeight="1" x14ac:dyDescent="0.25">
      <c r="A74" s="49" t="s">
        <v>44</v>
      </c>
      <c r="B74" s="49"/>
      <c r="C74" s="49"/>
      <c r="D74" s="49"/>
      <c r="E74" s="49"/>
      <c r="F74" s="51">
        <v>621821.59</v>
      </c>
      <c r="G74" s="52" t="s">
        <v>45</v>
      </c>
      <c r="H74" s="53">
        <v>201800010008207</v>
      </c>
      <c r="I74" s="54">
        <v>45323</v>
      </c>
      <c r="J74" s="54">
        <v>45323</v>
      </c>
      <c r="K74" s="52" t="s">
        <v>46</v>
      </c>
      <c r="L74" s="55" t="s">
        <v>47</v>
      </c>
      <c r="M74" s="55"/>
      <c r="N74" s="55"/>
      <c r="O74" s="55"/>
      <c r="P74" s="56"/>
      <c r="Q74" s="44"/>
      <c r="R74" s="44"/>
      <c r="S74" s="44"/>
      <c r="T74" s="44"/>
      <c r="U74" s="44"/>
      <c r="V74" s="44"/>
      <c r="W74" s="4"/>
      <c r="X74" s="4"/>
      <c r="Y74" s="4"/>
      <c r="Z74" s="4"/>
      <c r="AA74" s="4"/>
      <c r="AB74" s="4"/>
      <c r="AC74" s="4"/>
      <c r="AD74" s="4"/>
    </row>
    <row r="75" spans="1:30" ht="38.25" customHeight="1" x14ac:dyDescent="0.25">
      <c r="A75" s="49" t="s">
        <v>44</v>
      </c>
      <c r="B75" s="49"/>
      <c r="C75" s="49"/>
      <c r="D75" s="49"/>
      <c r="E75" s="49"/>
      <c r="F75" s="51">
        <f>590831.53-F76</f>
        <v>526417.57000000007</v>
      </c>
      <c r="G75" s="52" t="s">
        <v>45</v>
      </c>
      <c r="H75" s="53">
        <v>201800010008207</v>
      </c>
      <c r="I75" s="54">
        <v>45352</v>
      </c>
      <c r="J75" s="54">
        <v>45352</v>
      </c>
      <c r="K75" s="52" t="s">
        <v>46</v>
      </c>
      <c r="L75" s="55" t="e">
        <f t="array" aca="1" ref="L75" ca="1">comentariocelula(F75)</f>
        <v>#NAME?</v>
      </c>
      <c r="M75" s="55"/>
      <c r="N75" s="55"/>
      <c r="O75" s="55"/>
      <c r="P75" s="56"/>
      <c r="Q75" s="44"/>
      <c r="R75" s="44"/>
      <c r="S75" s="44"/>
      <c r="T75" s="44"/>
      <c r="U75" s="44"/>
      <c r="V75" s="44"/>
      <c r="W75" s="4"/>
      <c r="X75" s="4"/>
      <c r="Y75" s="4"/>
      <c r="Z75" s="4"/>
      <c r="AA75" s="4"/>
      <c r="AB75" s="4"/>
      <c r="AC75" s="4"/>
      <c r="AD75" s="4"/>
    </row>
    <row r="76" spans="1:30" ht="38.25" customHeight="1" x14ac:dyDescent="0.25">
      <c r="A76" s="49" t="s">
        <v>44</v>
      </c>
      <c r="B76" s="49"/>
      <c r="C76" s="49"/>
      <c r="D76" s="49"/>
      <c r="E76" s="49"/>
      <c r="F76" s="51">
        <v>64413.96</v>
      </c>
      <c r="G76" s="52" t="s">
        <v>45</v>
      </c>
      <c r="H76" s="53">
        <v>201800010008207</v>
      </c>
      <c r="I76" s="54">
        <v>45352</v>
      </c>
      <c r="J76" s="54">
        <v>45352</v>
      </c>
      <c r="K76" s="52" t="s">
        <v>46</v>
      </c>
      <c r="L76" s="55" t="e">
        <f t="array" aca="1" ref="L76" ca="1">comentariocelula(F76)</f>
        <v>#NAME?</v>
      </c>
      <c r="M76" s="55"/>
      <c r="N76" s="55"/>
      <c r="O76" s="55"/>
      <c r="P76" s="56"/>
      <c r="Q76" s="44"/>
      <c r="R76" s="44"/>
      <c r="S76" s="44"/>
      <c r="T76" s="44"/>
      <c r="U76" s="44"/>
      <c r="V76" s="44"/>
      <c r="W76" s="4"/>
      <c r="X76" s="4"/>
      <c r="Y76" s="4"/>
      <c r="Z76" s="4"/>
      <c r="AA76" s="4"/>
      <c r="AB76" s="4"/>
      <c r="AC76" s="4"/>
      <c r="AD76" s="4"/>
    </row>
    <row r="77" spans="1:30" ht="38.25" customHeight="1" x14ac:dyDescent="0.25">
      <c r="A77" s="49" t="s">
        <v>44</v>
      </c>
      <c r="B77" s="49"/>
      <c r="C77" s="49"/>
      <c r="D77" s="49"/>
      <c r="E77" s="49"/>
      <c r="F77" s="51">
        <v>602144.55000000005</v>
      </c>
      <c r="G77" s="52" t="s">
        <v>45</v>
      </c>
      <c r="H77" s="53">
        <v>201800010008207</v>
      </c>
      <c r="I77" s="54">
        <v>45383</v>
      </c>
      <c r="J77" s="54">
        <v>45383</v>
      </c>
      <c r="K77" s="52" t="s">
        <v>46</v>
      </c>
      <c r="L77" s="55" t="e">
        <f t="array" aca="1" ref="L77" ca="1">comentariocelula(F77)</f>
        <v>#NAME?</v>
      </c>
      <c r="M77" s="55"/>
      <c r="N77" s="55"/>
      <c r="O77" s="55"/>
      <c r="P77" s="56"/>
      <c r="Q77" s="44"/>
      <c r="R77" s="44"/>
      <c r="S77" s="44"/>
      <c r="T77" s="44"/>
      <c r="U77" s="44"/>
      <c r="V77" s="44"/>
      <c r="W77" s="4"/>
      <c r="X77" s="4"/>
      <c r="Y77" s="4"/>
      <c r="Z77" s="4"/>
      <c r="AA77" s="4"/>
      <c r="AB77" s="4"/>
      <c r="AC77" s="4"/>
      <c r="AD77" s="4"/>
    </row>
    <row r="78" spans="1:30" ht="38.25" customHeight="1" x14ac:dyDescent="0.25">
      <c r="A78" s="49" t="s">
        <v>44</v>
      </c>
      <c r="B78" s="49"/>
      <c r="C78" s="49"/>
      <c r="D78" s="49"/>
      <c r="E78" s="49"/>
      <c r="F78" s="51">
        <v>599319.17000000004</v>
      </c>
      <c r="G78" s="52" t="s">
        <v>45</v>
      </c>
      <c r="H78" s="53">
        <v>201800010008207</v>
      </c>
      <c r="I78" s="54">
        <v>45413</v>
      </c>
      <c r="J78" s="54">
        <v>45413</v>
      </c>
      <c r="K78" s="57" t="s">
        <v>46</v>
      </c>
      <c r="L78" s="55"/>
      <c r="M78" s="55"/>
      <c r="N78" s="55"/>
      <c r="O78" s="55"/>
      <c r="P78" s="58"/>
      <c r="Q78" s="44"/>
      <c r="R78" s="44"/>
      <c r="S78" s="44"/>
      <c r="T78" s="44"/>
      <c r="U78" s="44"/>
      <c r="V78" s="44"/>
      <c r="W78" s="4"/>
      <c r="X78" s="4"/>
      <c r="Y78" s="4"/>
      <c r="Z78" s="4"/>
      <c r="AA78" s="4"/>
      <c r="AB78" s="4"/>
      <c r="AC78" s="4"/>
      <c r="AD78" s="4"/>
    </row>
    <row r="79" spans="1:30" ht="38.25" customHeight="1" x14ac:dyDescent="0.25">
      <c r="A79" s="49" t="s">
        <v>48</v>
      </c>
      <c r="B79" s="49"/>
      <c r="C79" s="49"/>
      <c r="D79" s="49"/>
      <c r="E79" s="49"/>
      <c r="F79" s="51">
        <v>593648.38</v>
      </c>
      <c r="G79" s="52" t="s">
        <v>45</v>
      </c>
      <c r="H79" s="53">
        <v>201800010008207</v>
      </c>
      <c r="I79" s="54">
        <v>45444</v>
      </c>
      <c r="J79" s="54">
        <v>45444</v>
      </c>
      <c r="K79" s="57" t="s">
        <v>46</v>
      </c>
      <c r="L79" s="55"/>
      <c r="M79" s="55"/>
      <c r="N79" s="55"/>
      <c r="O79" s="55"/>
      <c r="P79" s="58"/>
      <c r="Q79" s="44"/>
      <c r="R79" s="44"/>
      <c r="S79" s="44"/>
      <c r="T79" s="44"/>
      <c r="U79" s="44"/>
      <c r="V79" s="44"/>
      <c r="W79" s="4"/>
      <c r="X79" s="4"/>
      <c r="Y79" s="4"/>
      <c r="Z79" s="4"/>
      <c r="AA79" s="4"/>
      <c r="AB79" s="4"/>
      <c r="AC79" s="4"/>
      <c r="AD79" s="4"/>
    </row>
    <row r="80" spans="1:30" ht="38.25" customHeight="1" x14ac:dyDescent="0.25">
      <c r="A80" s="49" t="s">
        <v>48</v>
      </c>
      <c r="B80" s="49"/>
      <c r="C80" s="49"/>
      <c r="D80" s="49"/>
      <c r="E80" s="49"/>
      <c r="F80" s="51">
        <v>618136.57999999996</v>
      </c>
      <c r="G80" s="52" t="s">
        <v>45</v>
      </c>
      <c r="H80" s="53">
        <v>201800010008207</v>
      </c>
      <c r="I80" s="54">
        <v>45474</v>
      </c>
      <c r="J80" s="54">
        <v>45474</v>
      </c>
      <c r="K80" s="57" t="s">
        <v>46</v>
      </c>
      <c r="L80" s="55" t="e">
        <f t="array" aca="1" ref="L80" ca="1">comentariocelula(F80)</f>
        <v>#NAME?</v>
      </c>
      <c r="M80" s="55"/>
      <c r="N80" s="55"/>
      <c r="O80" s="55"/>
      <c r="P80" s="58"/>
      <c r="Q80" s="44"/>
      <c r="R80" s="44"/>
      <c r="S80" s="44"/>
      <c r="T80" s="44"/>
      <c r="U80" s="44"/>
      <c r="V80" s="44"/>
      <c r="W80" s="4"/>
      <c r="X80" s="4"/>
      <c r="Y80" s="4"/>
      <c r="Z80" s="4"/>
      <c r="AA80" s="4"/>
      <c r="AB80" s="4"/>
      <c r="AC80" s="4"/>
      <c r="AD80" s="4"/>
    </row>
    <row r="81" spans="1:30" ht="38.25" customHeight="1" x14ac:dyDescent="0.25">
      <c r="A81" s="49" t="s">
        <v>44</v>
      </c>
      <c r="B81" s="49"/>
      <c r="C81" s="49"/>
      <c r="D81" s="49"/>
      <c r="E81" s="49"/>
      <c r="F81" s="59">
        <f>620310.62</f>
        <v>620310.62</v>
      </c>
      <c r="G81" s="52" t="s">
        <v>45</v>
      </c>
      <c r="H81" s="53">
        <v>201800010008207</v>
      </c>
      <c r="I81" s="54">
        <v>45505</v>
      </c>
      <c r="J81" s="54">
        <v>45505</v>
      </c>
      <c r="K81" s="57" t="s">
        <v>46</v>
      </c>
      <c r="L81" s="55" t="e">
        <f t="array" aca="1" ref="L81" ca="1">comentariocelula(F81)</f>
        <v>#NAME?</v>
      </c>
      <c r="M81" s="55"/>
      <c r="N81" s="55"/>
      <c r="O81" s="55"/>
      <c r="P81" s="58"/>
      <c r="Q81" s="44"/>
      <c r="R81" s="44"/>
      <c r="S81" s="44"/>
      <c r="T81" s="44"/>
      <c r="U81" s="44"/>
      <c r="V81" s="44"/>
      <c r="W81" s="4"/>
      <c r="X81" s="4"/>
      <c r="Y81" s="4"/>
      <c r="Z81" s="4"/>
      <c r="AA81" s="4"/>
      <c r="AB81" s="4"/>
      <c r="AC81" s="4"/>
      <c r="AD81" s="4"/>
    </row>
    <row r="82" spans="1:30" ht="38.25" customHeight="1" x14ac:dyDescent="0.25">
      <c r="A82" s="49" t="s">
        <v>44</v>
      </c>
      <c r="B82" s="49"/>
      <c r="C82" s="49"/>
      <c r="D82" s="49"/>
      <c r="E82" s="49"/>
      <c r="F82" s="59">
        <v>644139.61</v>
      </c>
      <c r="G82" s="52" t="s">
        <v>45</v>
      </c>
      <c r="H82" s="53">
        <v>201800010008207</v>
      </c>
      <c r="I82" s="54">
        <v>45536</v>
      </c>
      <c r="J82" s="54">
        <v>45536</v>
      </c>
      <c r="K82" s="57" t="s">
        <v>46</v>
      </c>
      <c r="L82" s="55" t="e">
        <f t="array" aca="1" ref="L82" ca="1">comentariocelula(F82)</f>
        <v>#NAME?</v>
      </c>
      <c r="M82" s="55"/>
      <c r="N82" s="55"/>
      <c r="O82" s="55"/>
      <c r="P82" s="58"/>
      <c r="Q82" s="44"/>
      <c r="R82" s="44"/>
      <c r="S82" s="44"/>
      <c r="T82" s="44"/>
      <c r="U82" s="44"/>
      <c r="V82" s="44"/>
      <c r="W82" s="4"/>
      <c r="X82" s="4"/>
      <c r="Y82" s="4"/>
      <c r="Z82" s="4"/>
      <c r="AA82" s="4"/>
      <c r="AB82" s="4"/>
      <c r="AC82" s="4"/>
      <c r="AD82" s="4"/>
    </row>
    <row r="83" spans="1:30" ht="15" customHeight="1" x14ac:dyDescent="0.25">
      <c r="A83" s="49" t="s">
        <v>49</v>
      </c>
      <c r="B83" s="49"/>
      <c r="C83" s="49"/>
      <c r="D83" s="49"/>
      <c r="E83" s="49"/>
      <c r="F83" s="60"/>
      <c r="G83" s="52"/>
      <c r="H83" s="52"/>
      <c r="I83" s="54"/>
      <c r="J83" s="54"/>
      <c r="K83" s="52"/>
      <c r="L83" s="55" t="e">
        <f t="array" aca="1" ref="L83" ca="1">comentariocelula(F83)</f>
        <v>#NAME?</v>
      </c>
      <c r="M83" s="55"/>
      <c r="N83" s="55"/>
      <c r="O83" s="55"/>
      <c r="P83" s="58"/>
      <c r="Q83" s="44"/>
      <c r="R83" s="44"/>
      <c r="S83" s="44"/>
      <c r="T83" s="44"/>
      <c r="U83" s="44"/>
      <c r="V83" s="44"/>
      <c r="W83" s="4"/>
      <c r="X83" s="4"/>
      <c r="Y83" s="4"/>
      <c r="Z83" s="4"/>
      <c r="AA83" s="4"/>
      <c r="AB83" s="4"/>
      <c r="AC83" s="4"/>
      <c r="AD83" s="4"/>
    </row>
    <row r="84" spans="1:30" ht="39" customHeight="1" x14ac:dyDescent="0.25">
      <c r="A84" s="49" t="s">
        <v>50</v>
      </c>
      <c r="B84" s="49"/>
      <c r="C84" s="49"/>
      <c r="D84" s="49"/>
      <c r="E84" s="49"/>
      <c r="F84" s="61">
        <v>22680.58</v>
      </c>
      <c r="G84" s="52" t="s">
        <v>45</v>
      </c>
      <c r="H84" s="53">
        <v>201800010008207</v>
      </c>
      <c r="I84" s="54">
        <v>45292</v>
      </c>
      <c r="J84" s="54">
        <v>45292</v>
      </c>
      <c r="K84" s="52"/>
      <c r="L84" s="62" t="s">
        <v>51</v>
      </c>
      <c r="M84" s="55"/>
      <c r="N84" s="55"/>
      <c r="O84" s="55"/>
      <c r="P84" s="58"/>
      <c r="Q84" s="44"/>
      <c r="R84" s="44"/>
      <c r="S84" s="44"/>
      <c r="T84" s="44"/>
      <c r="U84" s="44"/>
      <c r="V84" s="44"/>
      <c r="W84" s="4"/>
      <c r="X84" s="4"/>
      <c r="Y84" s="4"/>
      <c r="Z84" s="4"/>
      <c r="AA84" s="4"/>
      <c r="AB84" s="4"/>
      <c r="AC84" s="4"/>
      <c r="AD84" s="4"/>
    </row>
    <row r="85" spans="1:30" ht="39" customHeight="1" x14ac:dyDescent="0.25">
      <c r="A85" s="49" t="s">
        <v>50</v>
      </c>
      <c r="B85" s="49"/>
      <c r="C85" s="49"/>
      <c r="D85" s="49"/>
      <c r="E85" s="49"/>
      <c r="F85" s="63">
        <v>33786.720000000001</v>
      </c>
      <c r="G85" s="52" t="s">
        <v>45</v>
      </c>
      <c r="H85" s="53">
        <v>201800010008207</v>
      </c>
      <c r="I85" s="54">
        <v>45323</v>
      </c>
      <c r="J85" s="54">
        <v>45323</v>
      </c>
      <c r="K85" s="52"/>
      <c r="L85" s="55" t="e">
        <f t="array" aca="1" ref="L85" ca="1">comentariocelula(F85)</f>
        <v>#NAME?</v>
      </c>
      <c r="M85" s="55"/>
      <c r="N85" s="55"/>
      <c r="O85" s="55"/>
      <c r="P85" s="58"/>
      <c r="Q85" s="44"/>
      <c r="R85" s="44"/>
      <c r="S85" s="44"/>
      <c r="T85" s="44"/>
      <c r="U85" s="44"/>
      <c r="V85" s="44"/>
      <c r="W85" s="4"/>
      <c r="X85" s="4"/>
      <c r="Y85" s="4"/>
      <c r="Z85" s="4"/>
      <c r="AA85" s="4"/>
      <c r="AB85" s="4"/>
      <c r="AC85" s="4"/>
      <c r="AD85" s="4"/>
    </row>
    <row r="86" spans="1:30" ht="39" customHeight="1" x14ac:dyDescent="0.25">
      <c r="A86" s="49" t="s">
        <v>50</v>
      </c>
      <c r="B86" s="49"/>
      <c r="C86" s="49"/>
      <c r="D86" s="49"/>
      <c r="E86" s="49"/>
      <c r="F86" s="63">
        <v>63629.91</v>
      </c>
      <c r="G86" s="52" t="s">
        <v>45</v>
      </c>
      <c r="H86" s="53">
        <v>201800010008207</v>
      </c>
      <c r="I86" s="54">
        <v>45352</v>
      </c>
      <c r="J86" s="54">
        <v>45352</v>
      </c>
      <c r="K86" s="52"/>
      <c r="L86" s="55" t="e">
        <f t="array" aca="1" ref="L86" ca="1">comentariocelula(F86)</f>
        <v>#NAME?</v>
      </c>
      <c r="M86" s="55"/>
      <c r="N86" s="55"/>
      <c r="O86" s="55"/>
      <c r="P86" s="58"/>
      <c r="Q86" s="44"/>
      <c r="R86" s="44"/>
      <c r="S86" s="44"/>
      <c r="T86" s="44"/>
      <c r="U86" s="44"/>
      <c r="V86" s="44"/>
      <c r="W86" s="4"/>
      <c r="X86" s="4"/>
      <c r="Y86" s="4"/>
      <c r="Z86" s="4"/>
      <c r="AA86" s="4"/>
      <c r="AB86" s="4"/>
      <c r="AC86" s="4"/>
      <c r="AD86" s="4"/>
    </row>
    <row r="87" spans="1:30" ht="39" customHeight="1" x14ac:dyDescent="0.25">
      <c r="A87" s="49" t="s">
        <v>50</v>
      </c>
      <c r="B87" s="49"/>
      <c r="C87" s="49"/>
      <c r="D87" s="49"/>
      <c r="E87" s="49"/>
      <c r="F87" s="63">
        <v>41995.06</v>
      </c>
      <c r="G87" s="52" t="s">
        <v>45</v>
      </c>
      <c r="H87" s="53">
        <v>201800010008207</v>
      </c>
      <c r="I87" s="54">
        <v>45383</v>
      </c>
      <c r="J87" s="54">
        <v>45383</v>
      </c>
      <c r="K87" s="52"/>
      <c r="L87" s="55" t="e">
        <f t="array" aca="1" ref="L87" ca="1">comentariocelula(F87)</f>
        <v>#NAME?</v>
      </c>
      <c r="M87" s="55"/>
      <c r="N87" s="55"/>
      <c r="O87" s="55"/>
      <c r="P87" s="58"/>
      <c r="Q87" s="44"/>
      <c r="R87" s="44"/>
      <c r="S87" s="44"/>
      <c r="T87" s="44"/>
      <c r="U87" s="44"/>
      <c r="V87" s="44"/>
      <c r="W87" s="4"/>
      <c r="X87" s="4"/>
      <c r="Y87" s="4"/>
      <c r="Z87" s="4"/>
      <c r="AA87" s="4"/>
      <c r="AB87" s="4"/>
      <c r="AC87" s="4"/>
      <c r="AD87" s="4"/>
    </row>
    <row r="88" spans="1:30" ht="39" customHeight="1" x14ac:dyDescent="0.25">
      <c r="A88" s="49" t="s">
        <v>50</v>
      </c>
      <c r="B88" s="49"/>
      <c r="C88" s="49"/>
      <c r="D88" s="49"/>
      <c r="E88" s="49"/>
      <c r="F88" s="63">
        <v>44820.44</v>
      </c>
      <c r="G88" s="52" t="s">
        <v>45</v>
      </c>
      <c r="H88" s="53">
        <v>201800010008207</v>
      </c>
      <c r="I88" s="54">
        <v>45413</v>
      </c>
      <c r="J88" s="54">
        <v>45413</v>
      </c>
      <c r="K88" s="64"/>
      <c r="L88" s="65" t="e">
        <f t="array" aca="1" ref="L88" ca="1">comentariocelula(F88)</f>
        <v>#NAME?</v>
      </c>
      <c r="M88" s="65"/>
      <c r="N88" s="65"/>
      <c r="O88" s="65"/>
      <c r="P88" s="66"/>
      <c r="Q88" s="44"/>
      <c r="R88" s="44"/>
      <c r="S88" s="44"/>
      <c r="T88" s="44"/>
      <c r="U88" s="44"/>
      <c r="V88" s="44"/>
      <c r="W88" s="4"/>
      <c r="X88" s="4"/>
      <c r="Y88" s="4"/>
      <c r="Z88" s="4"/>
      <c r="AA88" s="4"/>
      <c r="AB88" s="4"/>
      <c r="AC88" s="4"/>
      <c r="AD88" s="4"/>
    </row>
    <row r="89" spans="1:30" ht="39" customHeight="1" x14ac:dyDescent="0.25">
      <c r="A89" s="49" t="s">
        <v>50</v>
      </c>
      <c r="B89" s="49"/>
      <c r="C89" s="49"/>
      <c r="D89" s="49"/>
      <c r="E89" s="49"/>
      <c r="F89" s="63">
        <v>50491.23</v>
      </c>
      <c r="G89" s="52" t="s">
        <v>45</v>
      </c>
      <c r="H89" s="53">
        <v>201800010008207</v>
      </c>
      <c r="I89" s="54">
        <v>45444</v>
      </c>
      <c r="J89" s="54">
        <v>45444</v>
      </c>
      <c r="K89" s="64"/>
      <c r="L89" s="65" t="e">
        <f t="array" aca="1" ref="L89" ca="1">comentariocelula(F89)</f>
        <v>#NAME?</v>
      </c>
      <c r="M89" s="65"/>
      <c r="N89" s="65"/>
      <c r="O89" s="65"/>
      <c r="P89" s="66"/>
      <c r="Q89" s="44"/>
      <c r="R89" s="44"/>
      <c r="S89" s="44"/>
      <c r="T89" s="44"/>
      <c r="U89" s="44"/>
      <c r="V89" s="44"/>
      <c r="W89" s="4"/>
      <c r="X89" s="4"/>
      <c r="Y89" s="4"/>
      <c r="Z89" s="4"/>
      <c r="AA89" s="4"/>
      <c r="AB89" s="4"/>
      <c r="AC89" s="4"/>
      <c r="AD89" s="4"/>
    </row>
    <row r="90" spans="1:30" ht="39" customHeight="1" x14ac:dyDescent="0.25">
      <c r="A90" s="49" t="s">
        <v>50</v>
      </c>
      <c r="B90" s="49"/>
      <c r="C90" s="49"/>
      <c r="D90" s="49"/>
      <c r="E90" s="49"/>
      <c r="F90" s="63">
        <v>26003.03</v>
      </c>
      <c r="G90" s="52" t="s">
        <v>45</v>
      </c>
      <c r="H90" s="53">
        <v>201800010008207</v>
      </c>
      <c r="I90" s="54">
        <v>45474</v>
      </c>
      <c r="J90" s="54">
        <v>45474</v>
      </c>
      <c r="K90" s="64"/>
      <c r="L90" s="65" t="e">
        <f t="array" aca="1" ref="L90" ca="1">comentariocelula(F90)</f>
        <v>#NAME?</v>
      </c>
      <c r="M90" s="65"/>
      <c r="N90" s="65"/>
      <c r="O90" s="65"/>
      <c r="P90" s="66"/>
      <c r="Q90" s="44"/>
      <c r="R90" s="44"/>
      <c r="S90" s="44"/>
      <c r="T90" s="44"/>
      <c r="U90" s="44"/>
      <c r="V90" s="44"/>
      <c r="W90" s="4"/>
      <c r="X90" s="4"/>
      <c r="Y90" s="4"/>
      <c r="Z90" s="4"/>
      <c r="AA90" s="4"/>
      <c r="AB90" s="4"/>
      <c r="AC90" s="4"/>
      <c r="AD90" s="4"/>
    </row>
    <row r="91" spans="1:30" ht="38.25" customHeight="1" x14ac:dyDescent="0.25">
      <c r="A91" s="49" t="s">
        <v>52</v>
      </c>
      <c r="B91" s="49"/>
      <c r="C91" s="49"/>
      <c r="D91" s="49"/>
      <c r="E91" s="49"/>
      <c r="F91" s="51">
        <f>39735.75+482.48</f>
        <v>40218.230000000003</v>
      </c>
      <c r="G91" s="52" t="s">
        <v>53</v>
      </c>
      <c r="H91" s="53">
        <v>201800010008207</v>
      </c>
      <c r="I91" s="54">
        <v>45292</v>
      </c>
      <c r="J91" s="54">
        <v>45292</v>
      </c>
      <c r="K91" s="64" t="s">
        <v>46</v>
      </c>
      <c r="L91" s="65" t="e">
        <f t="array" aca="1" ref="L91" ca="1">comentariocelula(F91)</f>
        <v>#NAME?</v>
      </c>
      <c r="M91" s="65"/>
      <c r="N91" s="65"/>
      <c r="O91" s="65"/>
      <c r="P91" s="66"/>
      <c r="Q91" s="44"/>
      <c r="R91" s="44"/>
      <c r="S91" s="44"/>
      <c r="T91" s="44"/>
      <c r="U91" s="44"/>
      <c r="V91" s="44"/>
      <c r="W91" s="4"/>
      <c r="X91" s="4"/>
      <c r="Y91" s="4"/>
      <c r="Z91" s="4"/>
      <c r="AA91" s="4"/>
      <c r="AB91" s="4"/>
      <c r="AC91" s="4"/>
      <c r="AD91" s="4"/>
    </row>
    <row r="92" spans="1:30" ht="38.25" customHeight="1" x14ac:dyDescent="0.25">
      <c r="A92" s="49" t="s">
        <v>52</v>
      </c>
      <c r="B92" s="49"/>
      <c r="C92" s="49"/>
      <c r="D92" s="49"/>
      <c r="E92" s="49"/>
      <c r="F92" s="51">
        <f>44316.07+538.41</f>
        <v>44854.48</v>
      </c>
      <c r="G92" s="52" t="s">
        <v>53</v>
      </c>
      <c r="H92" s="53">
        <v>201800010008207</v>
      </c>
      <c r="I92" s="54">
        <v>45323</v>
      </c>
      <c r="J92" s="54">
        <v>45323</v>
      </c>
      <c r="K92" s="64" t="s">
        <v>46</v>
      </c>
      <c r="L92" s="65" t="e">
        <f t="array" aca="1" ref="L92" ca="1">comentariocelula(F92)</f>
        <v>#NAME?</v>
      </c>
      <c r="M92" s="65"/>
      <c r="N92" s="65"/>
      <c r="O92" s="65"/>
      <c r="P92" s="66"/>
      <c r="Q92" s="44"/>
      <c r="R92" s="44"/>
      <c r="S92" s="44"/>
      <c r="T92" s="44"/>
      <c r="U92" s="44"/>
      <c r="V92" s="44"/>
      <c r="W92" s="4"/>
      <c r="X92" s="4"/>
      <c r="Y92" s="4"/>
      <c r="Z92" s="4"/>
      <c r="AA92" s="4"/>
      <c r="AB92" s="4"/>
      <c r="AC92" s="4"/>
      <c r="AD92" s="4"/>
    </row>
    <row r="93" spans="1:30" ht="38.25" customHeight="1" x14ac:dyDescent="0.25">
      <c r="A93" s="49" t="s">
        <v>52</v>
      </c>
      <c r="B93" s="49"/>
      <c r="C93" s="49"/>
      <c r="D93" s="49"/>
      <c r="E93" s="49"/>
      <c r="F93" s="51">
        <f>(29169.52+347.88)</f>
        <v>29517.4</v>
      </c>
      <c r="G93" s="52" t="s">
        <v>53</v>
      </c>
      <c r="H93" s="53">
        <v>201800010008207</v>
      </c>
      <c r="I93" s="54">
        <v>45352</v>
      </c>
      <c r="J93" s="54">
        <v>45352</v>
      </c>
      <c r="K93" s="64" t="s">
        <v>46</v>
      </c>
      <c r="L93" s="65" t="e">
        <f t="array" aca="1" ref="L93" ca="1">comentariocelula(F93)</f>
        <v>#NAME?</v>
      </c>
      <c r="M93" s="65"/>
      <c r="N93" s="65"/>
      <c r="O93" s="65"/>
      <c r="P93" s="66"/>
      <c r="Q93" s="44"/>
      <c r="R93" s="44"/>
      <c r="S93" s="44"/>
      <c r="T93" s="44"/>
      <c r="U93" s="44"/>
      <c r="V93" s="44"/>
      <c r="W93" s="4"/>
      <c r="X93" s="4"/>
      <c r="Y93" s="4"/>
      <c r="Z93" s="4"/>
      <c r="AA93" s="4"/>
      <c r="AB93" s="4"/>
      <c r="AC93" s="4"/>
      <c r="AD93" s="4"/>
    </row>
    <row r="94" spans="1:30" ht="38.25" customHeight="1" x14ac:dyDescent="0.25">
      <c r="A94" s="49" t="s">
        <v>52</v>
      </c>
      <c r="B94" s="49"/>
      <c r="C94" s="49"/>
      <c r="D94" s="49"/>
      <c r="E94" s="49"/>
      <c r="F94" s="51">
        <f>(386.36+4.67+17455.58+211.98+0.27+10784.34+130.96)</f>
        <v>28974.16</v>
      </c>
      <c r="G94" s="52" t="s">
        <v>53</v>
      </c>
      <c r="H94" s="53">
        <v>201800010008207</v>
      </c>
      <c r="I94" s="54">
        <v>45383</v>
      </c>
      <c r="J94" s="54">
        <v>45383</v>
      </c>
      <c r="K94" s="64" t="s">
        <v>46</v>
      </c>
      <c r="L94" s="65" t="e">
        <f t="array" aca="1" ref="L94" ca="1">comentariocelula(F94)</f>
        <v>#NAME?</v>
      </c>
      <c r="M94" s="65"/>
      <c r="N94" s="65"/>
      <c r="O94" s="65"/>
      <c r="P94" s="66"/>
      <c r="Q94" s="44"/>
      <c r="R94" s="44"/>
      <c r="S94" s="44"/>
      <c r="T94" s="44"/>
      <c r="U94" s="44"/>
      <c r="V94" s="44"/>
      <c r="W94" s="4"/>
      <c r="X94" s="4"/>
      <c r="Y94" s="4"/>
      <c r="Z94" s="4"/>
      <c r="AA94" s="4"/>
      <c r="AB94" s="4"/>
      <c r="AC94" s="4"/>
      <c r="AD94" s="4"/>
    </row>
    <row r="95" spans="1:30" ht="38.25" customHeight="1" x14ac:dyDescent="0.25">
      <c r="A95" s="49" t="s">
        <v>52</v>
      </c>
      <c r="B95" s="49"/>
      <c r="C95" s="49"/>
      <c r="D95" s="49"/>
      <c r="E95" s="49"/>
      <c r="F95" s="51">
        <v>24009.83</v>
      </c>
      <c r="G95" s="52" t="s">
        <v>53</v>
      </c>
      <c r="H95" s="53">
        <v>201800010008207</v>
      </c>
      <c r="I95" s="54">
        <v>45413</v>
      </c>
      <c r="J95" s="54">
        <v>45413</v>
      </c>
      <c r="K95" s="52" t="s">
        <v>46</v>
      </c>
      <c r="L95" s="55"/>
      <c r="M95" s="55"/>
      <c r="N95" s="55"/>
      <c r="O95" s="55"/>
      <c r="P95" s="58"/>
      <c r="Q95" s="44"/>
      <c r="R95" s="44"/>
      <c r="S95" s="44"/>
      <c r="T95" s="44"/>
      <c r="U95" s="44"/>
      <c r="V95" s="44"/>
      <c r="W95" s="4"/>
      <c r="X95" s="4"/>
      <c r="Y95" s="4"/>
      <c r="Z95" s="4"/>
      <c r="AA95" s="4"/>
      <c r="AB95" s="4"/>
      <c r="AC95" s="4"/>
      <c r="AD95" s="4"/>
    </row>
    <row r="96" spans="1:30" ht="38.25" customHeight="1" x14ac:dyDescent="0.25">
      <c r="A96" s="49" t="s">
        <v>54</v>
      </c>
      <c r="B96" s="49"/>
      <c r="C96" s="49"/>
      <c r="D96" s="49"/>
      <c r="E96" s="49"/>
      <c r="F96" s="51">
        <f>112.52+1.33+10724.62+130.23+0.27+5520.94+67.02</f>
        <v>16556.93</v>
      </c>
      <c r="G96" s="52" t="s">
        <v>53</v>
      </c>
      <c r="H96" s="53">
        <v>201800010008207</v>
      </c>
      <c r="I96" s="54">
        <v>45444</v>
      </c>
      <c r="J96" s="54">
        <v>45444</v>
      </c>
      <c r="K96" s="52" t="s">
        <v>46</v>
      </c>
      <c r="L96" s="55"/>
      <c r="M96" s="55"/>
      <c r="N96" s="55"/>
      <c r="O96" s="55"/>
      <c r="P96" s="58"/>
      <c r="Q96" s="44"/>
      <c r="R96" s="44"/>
      <c r="S96" s="44"/>
      <c r="T96" s="44"/>
      <c r="U96" s="44"/>
      <c r="V96" s="44"/>
      <c r="W96" s="4"/>
      <c r="X96" s="4"/>
      <c r="Y96" s="4"/>
      <c r="Z96" s="4"/>
      <c r="AA96" s="4"/>
      <c r="AB96" s="4"/>
      <c r="AC96" s="4"/>
      <c r="AD96" s="4"/>
    </row>
    <row r="97" spans="1:30" ht="38.25" customHeight="1" x14ac:dyDescent="0.25">
      <c r="A97" s="49" t="s">
        <v>52</v>
      </c>
      <c r="B97" s="49"/>
      <c r="C97" s="49"/>
      <c r="D97" s="49"/>
      <c r="E97" s="49"/>
      <c r="F97" s="51">
        <f>338.04+4.07+10509.51+127.61+50.31+0.27+6449.12+78.3</f>
        <v>17557.23</v>
      </c>
      <c r="G97" s="52" t="s">
        <v>53</v>
      </c>
      <c r="H97" s="53">
        <v>201800010008207</v>
      </c>
      <c r="I97" s="54">
        <v>45474</v>
      </c>
      <c r="J97" s="54">
        <v>45474</v>
      </c>
      <c r="K97" s="57" t="s">
        <v>46</v>
      </c>
      <c r="L97" s="55"/>
      <c r="M97" s="55"/>
      <c r="N97" s="55"/>
      <c r="O97" s="55"/>
      <c r="P97" s="58"/>
      <c r="Q97" s="44"/>
      <c r="R97" s="44"/>
      <c r="S97" s="44"/>
      <c r="T97" s="44"/>
      <c r="U97" s="44"/>
      <c r="V97" s="44"/>
      <c r="W97" s="4"/>
      <c r="X97" s="4"/>
      <c r="Y97" s="4"/>
      <c r="Z97" s="4"/>
      <c r="AA97" s="4"/>
      <c r="AB97" s="4"/>
      <c r="AC97" s="4"/>
      <c r="AD97" s="4"/>
    </row>
    <row r="98" spans="1:30" ht="38.25" customHeight="1" x14ac:dyDescent="0.25">
      <c r="A98" s="49" t="s">
        <v>54</v>
      </c>
      <c r="B98" s="49"/>
      <c r="C98" s="49"/>
      <c r="D98" s="49"/>
      <c r="E98" s="49"/>
      <c r="F98" s="67">
        <v>18375.560000000001</v>
      </c>
      <c r="G98" s="52" t="s">
        <v>53</v>
      </c>
      <c r="H98" s="53">
        <v>201800010008207</v>
      </c>
      <c r="I98" s="54">
        <v>45505</v>
      </c>
      <c r="J98" s="54">
        <v>45505</v>
      </c>
      <c r="K98" s="57" t="s">
        <v>46</v>
      </c>
      <c r="L98" s="55" t="e">
        <f t="array" aca="1" ref="L98" ca="1">comentariocelula(F98)</f>
        <v>#NAME?</v>
      </c>
      <c r="M98" s="55"/>
      <c r="N98" s="55"/>
      <c r="O98" s="55"/>
      <c r="P98" s="58"/>
      <c r="Q98" s="44"/>
      <c r="R98" s="44"/>
      <c r="S98" s="44"/>
      <c r="T98" s="44"/>
      <c r="U98" s="44"/>
      <c r="V98" s="44"/>
      <c r="W98" s="4"/>
      <c r="X98" s="4"/>
      <c r="Y98" s="4"/>
      <c r="Z98" s="4"/>
      <c r="AA98" s="4"/>
      <c r="AB98" s="4"/>
      <c r="AC98" s="4"/>
      <c r="AD98" s="4"/>
    </row>
    <row r="99" spans="1:30" ht="38.25" customHeight="1" x14ac:dyDescent="0.25">
      <c r="A99" s="49" t="s">
        <v>54</v>
      </c>
      <c r="B99" s="49"/>
      <c r="C99" s="49"/>
      <c r="D99" s="49"/>
      <c r="E99" s="49"/>
      <c r="F99" s="67">
        <v>50000</v>
      </c>
      <c r="G99" s="52" t="s">
        <v>53</v>
      </c>
      <c r="H99" s="53">
        <v>201800010008207</v>
      </c>
      <c r="I99" s="54">
        <v>45536</v>
      </c>
      <c r="J99" s="54">
        <v>45536</v>
      </c>
      <c r="K99" s="57" t="s">
        <v>46</v>
      </c>
      <c r="L99" s="55" t="e">
        <f t="array" aca="1" ref="L99" ca="1">comentariocelula(F99)</f>
        <v>#NAME?</v>
      </c>
      <c r="M99" s="55"/>
      <c r="N99" s="55"/>
      <c r="O99" s="55"/>
      <c r="P99" s="58"/>
      <c r="Q99" s="44"/>
      <c r="R99" s="44"/>
      <c r="S99" s="44"/>
      <c r="T99" s="44"/>
      <c r="U99" s="44"/>
      <c r="V99" s="44"/>
      <c r="W99" s="4"/>
      <c r="X99" s="4"/>
      <c r="Y99" s="4"/>
      <c r="Z99" s="4"/>
      <c r="AA99" s="4"/>
      <c r="AB99" s="4"/>
      <c r="AC99" s="4"/>
      <c r="AD99" s="4"/>
    </row>
    <row r="100" spans="1:30" ht="25.5" customHeight="1" x14ac:dyDescent="0.25">
      <c r="A100" s="49" t="s">
        <v>55</v>
      </c>
      <c r="B100" s="49"/>
      <c r="C100" s="49"/>
      <c r="D100" s="49"/>
      <c r="E100" s="49"/>
      <c r="F100" s="51">
        <f>2737467.68+133862.62+118363.19</f>
        <v>2989693.49</v>
      </c>
      <c r="G100" s="68"/>
      <c r="H100" s="69">
        <v>200900010015421</v>
      </c>
      <c r="I100" s="54">
        <v>45292</v>
      </c>
      <c r="J100" s="54">
        <v>45292</v>
      </c>
      <c r="K100" s="68" t="s">
        <v>56</v>
      </c>
      <c r="L100" s="55" t="e">
        <f t="array" aca="1" ref="L100" ca="1">comentariocelula(F100)</f>
        <v>#NAME?</v>
      </c>
      <c r="M100" s="55"/>
      <c r="N100" s="55"/>
      <c r="O100" s="55"/>
      <c r="P100" s="58"/>
      <c r="Q100" s="44"/>
      <c r="R100" s="44"/>
      <c r="S100" s="44"/>
      <c r="T100" s="44"/>
      <c r="U100" s="44"/>
      <c r="V100" s="44"/>
      <c r="W100" s="4"/>
      <c r="X100" s="4"/>
      <c r="Y100" s="4"/>
      <c r="Z100" s="4"/>
      <c r="AA100" s="4"/>
      <c r="AB100" s="4"/>
      <c r="AC100" s="4"/>
      <c r="AD100" s="4"/>
    </row>
    <row r="101" spans="1:30" ht="25.5" customHeight="1" x14ac:dyDescent="0.25">
      <c r="A101" s="49" t="s">
        <v>55</v>
      </c>
      <c r="B101" s="49"/>
      <c r="C101" s="49"/>
      <c r="D101" s="49"/>
      <c r="E101" s="49"/>
      <c r="F101" s="51">
        <f>2220399.12-225014.53</f>
        <v>1995384.59</v>
      </c>
      <c r="G101" s="68"/>
      <c r="H101" s="69">
        <v>200900010015421</v>
      </c>
      <c r="I101" s="54">
        <v>45323</v>
      </c>
      <c r="J101" s="54">
        <v>45323</v>
      </c>
      <c r="K101" s="68" t="s">
        <v>56</v>
      </c>
      <c r="L101" s="55" t="e">
        <f t="array" aca="1" ref="L101" ca="1">comentariocelula(F101)</f>
        <v>#NAME?</v>
      </c>
      <c r="M101" s="55"/>
      <c r="N101" s="55"/>
      <c r="O101" s="55"/>
      <c r="P101" s="56"/>
      <c r="Q101" s="44"/>
      <c r="R101" s="44"/>
      <c r="S101" s="44"/>
      <c r="T101" s="44"/>
      <c r="U101" s="44"/>
      <c r="V101" s="44"/>
      <c r="W101" s="4"/>
      <c r="X101" s="4"/>
      <c r="Y101" s="4"/>
      <c r="Z101" s="4"/>
      <c r="AA101" s="4"/>
      <c r="AB101" s="4"/>
      <c r="AC101" s="4"/>
      <c r="AD101" s="4"/>
    </row>
    <row r="102" spans="1:30" ht="25.5" customHeight="1" x14ac:dyDescent="0.25">
      <c r="A102" s="49" t="s">
        <v>57</v>
      </c>
      <c r="B102" s="49"/>
      <c r="C102" s="49"/>
      <c r="D102" s="49"/>
      <c r="E102" s="49"/>
      <c r="F102" s="70">
        <v>60000</v>
      </c>
      <c r="G102" s="52"/>
      <c r="H102" s="53">
        <v>202300010065787</v>
      </c>
      <c r="I102" s="54">
        <v>45536</v>
      </c>
      <c r="J102" s="54">
        <v>45536</v>
      </c>
      <c r="K102" s="52" t="s">
        <v>46</v>
      </c>
      <c r="L102" s="66"/>
      <c r="M102" s="66"/>
      <c r="N102" s="66"/>
      <c r="O102" s="66"/>
      <c r="P102" s="56"/>
      <c r="Q102" s="44"/>
      <c r="R102" s="44"/>
      <c r="S102" s="44"/>
      <c r="T102" s="44"/>
      <c r="U102" s="44"/>
      <c r="V102" s="44"/>
      <c r="W102" s="4"/>
      <c r="X102" s="4"/>
      <c r="Y102" s="4"/>
      <c r="Z102" s="4"/>
      <c r="AA102" s="4"/>
      <c r="AB102" s="4"/>
      <c r="AC102" s="4"/>
      <c r="AD102" s="4"/>
    </row>
    <row r="103" spans="1:30" ht="15" customHeight="1" x14ac:dyDescent="0.25">
      <c r="A103" s="71" t="s">
        <v>58</v>
      </c>
      <c r="B103" s="71"/>
      <c r="C103" s="71"/>
      <c r="D103" s="71"/>
      <c r="E103" s="71"/>
      <c r="F103" s="72">
        <f>SUM(F72:F102)</f>
        <v>11121828.530000001</v>
      </c>
      <c r="G103" s="73"/>
      <c r="H103" s="73"/>
      <c r="I103" s="73"/>
      <c r="J103" s="73"/>
      <c r="K103" s="73"/>
      <c r="L103" s="44"/>
      <c r="M103" s="44"/>
      <c r="N103" s="44"/>
      <c r="O103" s="44"/>
      <c r="P103" s="56"/>
      <c r="Q103" s="44"/>
      <c r="R103" s="44"/>
      <c r="S103" s="44"/>
      <c r="T103" s="44"/>
      <c r="U103" s="44"/>
      <c r="V103" s="4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5">
      <c r="A104" s="74" t="s">
        <v>59</v>
      </c>
      <c r="B104" s="74"/>
      <c r="C104" s="74"/>
      <c r="D104" s="74"/>
      <c r="E104" s="74"/>
      <c r="F104" s="74"/>
      <c r="G104" s="74"/>
      <c r="H104" s="74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75"/>
      <c r="X104" s="75"/>
      <c r="Y104" s="75"/>
      <c r="Z104" s="75"/>
      <c r="AA104" s="75"/>
      <c r="AB104" s="75"/>
      <c r="AC104" s="75"/>
      <c r="AD104" s="75"/>
    </row>
    <row r="105" spans="1:30" ht="15.75" thickBot="1" x14ac:dyDescent="0.3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44"/>
      <c r="Q105" s="44"/>
      <c r="R105" s="44"/>
      <c r="S105" s="44"/>
      <c r="T105" s="44"/>
      <c r="U105" s="44"/>
      <c r="V105" s="4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thickBot="1" x14ac:dyDescent="0.3">
      <c r="A106" s="77" t="s">
        <v>60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"/>
      <c r="X106" s="4"/>
      <c r="Y106" s="4"/>
      <c r="Z106" s="4"/>
      <c r="AA106" s="4"/>
      <c r="AB106" s="4"/>
      <c r="AC106" s="4"/>
      <c r="AD106" s="4"/>
    </row>
    <row r="107" spans="1:30" ht="162.75" customHeight="1" thickBo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"/>
      <c r="X107" s="4"/>
      <c r="Y107" s="4"/>
      <c r="Z107" s="4"/>
      <c r="AA107" s="4"/>
      <c r="AB107" s="4"/>
      <c r="AC107" s="4"/>
      <c r="AD107" s="4"/>
    </row>
    <row r="108" spans="1:30" x14ac:dyDescent="0.25">
      <c r="A108" s="43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"/>
      <c r="X108" s="4"/>
      <c r="Y108" s="4"/>
      <c r="Z108" s="4"/>
      <c r="AA108" s="4"/>
      <c r="AB108" s="4"/>
      <c r="AC108" s="4"/>
      <c r="AD108" s="4"/>
    </row>
    <row r="109" spans="1:30" ht="15" customHeight="1" x14ac:dyDescent="0.25">
      <c r="A109" s="74" t="s">
        <v>61</v>
      </c>
      <c r="B109" s="74"/>
      <c r="C109" s="74"/>
      <c r="D109" s="74"/>
      <c r="E109" s="74"/>
      <c r="F109" s="74"/>
      <c r="G109" s="74"/>
      <c r="H109" s="7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"/>
      <c r="X109" s="4"/>
      <c r="Y109" s="4"/>
      <c r="Z109" s="4"/>
      <c r="AA109" s="4"/>
      <c r="AB109" s="4"/>
      <c r="AC109" s="4"/>
      <c r="AD109" s="4"/>
    </row>
    <row r="110" spans="1:30" ht="38.25" customHeight="1" x14ac:dyDescent="0.25">
      <c r="A110" s="78"/>
      <c r="B110" s="78"/>
      <c r="C110" s="78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"/>
      <c r="X110" s="4"/>
      <c r="Y110" s="4"/>
      <c r="Z110" s="4"/>
      <c r="AA110" s="4"/>
      <c r="AB110" s="4"/>
      <c r="AC110" s="4"/>
      <c r="AD110" s="4"/>
    </row>
    <row r="111" spans="1:30" x14ac:dyDescent="0.25">
      <c r="A111" s="43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"/>
      <c r="X111" s="4"/>
      <c r="Y111" s="4"/>
      <c r="Z111" s="4"/>
      <c r="AA111" s="4"/>
      <c r="AB111" s="4"/>
      <c r="AC111" s="4"/>
      <c r="AD111" s="4"/>
    </row>
    <row r="112" spans="1:30" ht="15" customHeight="1" x14ac:dyDescent="0.25">
      <c r="A112" s="43"/>
      <c r="B112" s="44"/>
      <c r="C112" s="44"/>
      <c r="D112" s="79" t="s">
        <v>62</v>
      </c>
      <c r="E112" s="79"/>
      <c r="F112" s="79"/>
      <c r="I112" s="79" t="s">
        <v>63</v>
      </c>
      <c r="J112" s="79"/>
      <c r="K112" s="79"/>
      <c r="L112" s="79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"/>
      <c r="X112" s="4"/>
      <c r="Y112" s="4"/>
      <c r="Z112" s="4"/>
      <c r="AA112" s="4"/>
      <c r="AB112" s="4"/>
      <c r="AC112" s="4"/>
      <c r="AD112" s="4"/>
    </row>
    <row r="113" spans="1:30" ht="30.75" customHeight="1" x14ac:dyDescent="0.25">
      <c r="A113" s="81"/>
      <c r="B113" s="82"/>
      <c r="C113" s="44"/>
      <c r="D113" s="79" t="s">
        <v>64</v>
      </c>
      <c r="E113" s="79"/>
      <c r="F113" s="79"/>
      <c r="I113" s="79" t="s">
        <v>65</v>
      </c>
      <c r="J113" s="79"/>
      <c r="K113" s="79"/>
      <c r="L113" s="79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"/>
      <c r="X113" s="4"/>
      <c r="Y113" s="4"/>
      <c r="Z113" s="4"/>
      <c r="AA113" s="4"/>
      <c r="AB113" s="4"/>
      <c r="AC113" s="4"/>
      <c r="AD113" s="4"/>
    </row>
    <row r="114" spans="1:30" x14ac:dyDescent="0.25">
      <c r="A114" s="43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"/>
      <c r="X114" s="4"/>
      <c r="Y114" s="4"/>
      <c r="Z114" s="4"/>
      <c r="AA114" s="4"/>
      <c r="AB114" s="4"/>
      <c r="AC114" s="4"/>
      <c r="AD114" s="4"/>
    </row>
    <row r="115" spans="1:30" x14ac:dyDescent="0.25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"/>
      <c r="X115" s="4"/>
      <c r="Y115" s="4"/>
      <c r="Z115" s="4"/>
      <c r="AA115" s="4"/>
      <c r="AB115" s="4"/>
      <c r="AC115" s="4"/>
      <c r="AD115" s="4"/>
    </row>
    <row r="116" spans="1:30" x14ac:dyDescent="0.25">
      <c r="A116" s="4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"/>
      <c r="X116" s="4"/>
      <c r="Y116" s="4"/>
      <c r="Z116" s="4"/>
      <c r="AA116" s="4"/>
      <c r="AB116" s="4"/>
      <c r="AC116" s="4"/>
      <c r="AD116" s="4"/>
    </row>
    <row r="117" spans="1:30" x14ac:dyDescent="0.25">
      <c r="A117" s="43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"/>
      <c r="X117" s="4"/>
      <c r="Y117" s="4"/>
      <c r="Z117" s="4"/>
      <c r="AA117" s="4"/>
      <c r="AB117" s="4"/>
      <c r="AC117" s="4"/>
      <c r="AD117" s="4"/>
    </row>
    <row r="118" spans="1:30" x14ac:dyDescent="0.25">
      <c r="A118" s="4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"/>
      <c r="X118" s="4"/>
      <c r="Y118" s="4"/>
      <c r="Z118" s="4"/>
      <c r="AA118" s="4"/>
      <c r="AB118" s="4"/>
      <c r="AC118" s="4"/>
      <c r="AD118" s="4"/>
    </row>
    <row r="119" spans="1:30" x14ac:dyDescent="0.25">
      <c r="A119" s="4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"/>
      <c r="X119" s="4"/>
      <c r="Y119" s="4"/>
      <c r="Z119" s="4"/>
      <c r="AA119" s="4"/>
      <c r="AB119" s="4"/>
      <c r="AC119" s="4"/>
      <c r="AD119" s="4"/>
    </row>
    <row r="120" spans="1:30" x14ac:dyDescent="0.25">
      <c r="A120" s="43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"/>
      <c r="X120" s="4"/>
      <c r="Y120" s="4"/>
      <c r="Z120" s="4"/>
      <c r="AA120" s="4"/>
      <c r="AB120" s="4"/>
      <c r="AC120" s="4"/>
      <c r="AD120" s="4"/>
    </row>
    <row r="121" spans="1:30" x14ac:dyDescent="0.25">
      <c r="A121" s="4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"/>
      <c r="X121" s="4"/>
      <c r="Y121" s="4"/>
      <c r="Z121" s="4"/>
      <c r="AA121" s="4"/>
      <c r="AB121" s="4"/>
      <c r="AC121" s="4"/>
      <c r="AD121" s="4"/>
    </row>
    <row r="122" spans="1:30" x14ac:dyDescent="0.25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"/>
      <c r="X122" s="4"/>
      <c r="Y122" s="4"/>
      <c r="Z122" s="4"/>
      <c r="AA122" s="4"/>
      <c r="AB122" s="4"/>
      <c r="AC122" s="4"/>
      <c r="AD122" s="4"/>
    </row>
    <row r="123" spans="1:30" x14ac:dyDescent="0.25">
      <c r="A123" s="43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"/>
      <c r="X123" s="4"/>
      <c r="Y123" s="4"/>
      <c r="Z123" s="4"/>
      <c r="AA123" s="4"/>
      <c r="AB123" s="4"/>
      <c r="AC123" s="4"/>
      <c r="AD123" s="4"/>
    </row>
    <row r="124" spans="1:30" x14ac:dyDescent="0.25">
      <c r="A124" s="43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"/>
      <c r="X124" s="4"/>
      <c r="Y124" s="4"/>
      <c r="Z124" s="4"/>
      <c r="AA124" s="4"/>
      <c r="AB124" s="4"/>
      <c r="AC124" s="4"/>
      <c r="AD124" s="4"/>
    </row>
    <row r="125" spans="1:30" x14ac:dyDescent="0.25">
      <c r="A125" s="4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"/>
      <c r="X125" s="4"/>
      <c r="Y125" s="4"/>
      <c r="Z125" s="4"/>
      <c r="AA125" s="4"/>
      <c r="AB125" s="4"/>
      <c r="AC125" s="4"/>
      <c r="AD125" s="4"/>
    </row>
    <row r="126" spans="1:30" x14ac:dyDescent="0.25">
      <c r="A126" s="4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"/>
      <c r="X126" s="4"/>
      <c r="Y126" s="4"/>
      <c r="Z126" s="4"/>
      <c r="AA126" s="4"/>
      <c r="AB126" s="4"/>
      <c r="AC126" s="4"/>
      <c r="AD126" s="4"/>
    </row>
    <row r="127" spans="1:30" x14ac:dyDescent="0.25">
      <c r="A127" s="43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"/>
      <c r="X127" s="4"/>
      <c r="Y127" s="4"/>
      <c r="Z127" s="4"/>
      <c r="AA127" s="4"/>
      <c r="AB127" s="4"/>
      <c r="AC127" s="4"/>
      <c r="AD127" s="4"/>
    </row>
    <row r="128" spans="1:30" x14ac:dyDescent="0.25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"/>
      <c r="X128" s="4"/>
      <c r="Y128" s="4"/>
      <c r="Z128" s="4"/>
      <c r="AA128" s="4"/>
      <c r="AB128" s="4"/>
      <c r="AC128" s="4"/>
      <c r="AD128" s="4"/>
    </row>
    <row r="129" spans="1:30" x14ac:dyDescent="0.25">
      <c r="A129" s="43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"/>
      <c r="X129" s="4"/>
      <c r="Y129" s="4"/>
      <c r="Z129" s="4"/>
      <c r="AA129" s="4"/>
      <c r="AB129" s="4"/>
      <c r="AC129" s="4"/>
      <c r="AD129" s="4"/>
    </row>
    <row r="130" spans="1:30" x14ac:dyDescent="0.25">
      <c r="A130" s="43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"/>
      <c r="X130" s="4"/>
      <c r="Y130" s="4"/>
      <c r="Z130" s="4"/>
      <c r="AA130" s="4"/>
      <c r="AB130" s="4"/>
      <c r="AC130" s="4"/>
      <c r="AD130" s="4"/>
    </row>
    <row r="131" spans="1:30" x14ac:dyDescent="0.25">
      <c r="A131" s="43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"/>
      <c r="X131" s="4"/>
      <c r="Y131" s="4"/>
      <c r="Z131" s="4"/>
      <c r="AA131" s="4"/>
      <c r="AB131" s="4"/>
      <c r="AC131" s="4"/>
      <c r="AD131" s="4"/>
    </row>
    <row r="132" spans="1:30" x14ac:dyDescent="0.25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"/>
      <c r="X132" s="4"/>
      <c r="Y132" s="4"/>
      <c r="Z132" s="4"/>
      <c r="AA132" s="4"/>
      <c r="AB132" s="4"/>
      <c r="AC132" s="4"/>
      <c r="AD132" s="4"/>
    </row>
    <row r="133" spans="1:30" x14ac:dyDescent="0.25">
      <c r="A133" s="4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"/>
      <c r="X133" s="4"/>
      <c r="Y133" s="4"/>
      <c r="Z133" s="4"/>
      <c r="AA133" s="4"/>
      <c r="AB133" s="4"/>
      <c r="AC133" s="4"/>
      <c r="AD133" s="4"/>
    </row>
    <row r="134" spans="1:30" x14ac:dyDescent="0.25">
      <c r="A134" s="43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"/>
      <c r="X134" s="4"/>
      <c r="Y134" s="4"/>
      <c r="Z134" s="4"/>
      <c r="AA134" s="4"/>
      <c r="AB134" s="4"/>
      <c r="AC134" s="4"/>
      <c r="AD134" s="4"/>
    </row>
    <row r="135" spans="1:30" x14ac:dyDescent="0.25">
      <c r="A135" s="43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"/>
      <c r="X135" s="4"/>
      <c r="Y135" s="4"/>
      <c r="Z135" s="4"/>
      <c r="AA135" s="4"/>
      <c r="AB135" s="4"/>
      <c r="AC135" s="4"/>
      <c r="AD135" s="4"/>
    </row>
    <row r="136" spans="1:30" x14ac:dyDescent="0.25">
      <c r="A136" s="4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"/>
      <c r="X136" s="4"/>
      <c r="Y136" s="4"/>
      <c r="Z136" s="4"/>
      <c r="AA136" s="4"/>
      <c r="AB136" s="4"/>
      <c r="AC136" s="4"/>
      <c r="AD136" s="4"/>
    </row>
    <row r="137" spans="1:30" x14ac:dyDescent="0.25">
      <c r="A137" s="43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"/>
      <c r="X137" s="4"/>
      <c r="Y137" s="4"/>
      <c r="Z137" s="4"/>
      <c r="AA137" s="4"/>
      <c r="AB137" s="4"/>
      <c r="AC137" s="4"/>
      <c r="AD137" s="4"/>
    </row>
    <row r="138" spans="1:30" x14ac:dyDescent="0.25">
      <c r="A138" s="4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"/>
      <c r="X138" s="4"/>
      <c r="Y138" s="4"/>
      <c r="Z138" s="4"/>
      <c r="AA138" s="4"/>
      <c r="AB138" s="4"/>
      <c r="AC138" s="4"/>
      <c r="AD138" s="4"/>
    </row>
    <row r="139" spans="1:30" x14ac:dyDescent="0.25">
      <c r="A139" s="4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"/>
      <c r="X139" s="4"/>
      <c r="Y139" s="4"/>
      <c r="Z139" s="4"/>
      <c r="AA139" s="4"/>
      <c r="AB139" s="4"/>
      <c r="AC139" s="4"/>
      <c r="AD139" s="4"/>
    </row>
    <row r="140" spans="1:30" x14ac:dyDescent="0.25">
      <c r="A140" s="4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"/>
      <c r="X140" s="4"/>
      <c r="Y140" s="4"/>
      <c r="Z140" s="4"/>
      <c r="AA140" s="4"/>
      <c r="AB140" s="4"/>
      <c r="AC140" s="4"/>
      <c r="AD140" s="4"/>
    </row>
    <row r="141" spans="1:30" x14ac:dyDescent="0.25">
      <c r="A141" s="43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"/>
      <c r="X141" s="4"/>
      <c r="Y141" s="4"/>
      <c r="Z141" s="4"/>
      <c r="AA141" s="4"/>
      <c r="AB141" s="4"/>
      <c r="AC141" s="4"/>
      <c r="AD141" s="4"/>
    </row>
    <row r="142" spans="1:30" x14ac:dyDescent="0.25">
      <c r="A142" s="43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"/>
      <c r="X142" s="4"/>
      <c r="Y142" s="4"/>
      <c r="Z142" s="4"/>
      <c r="AA142" s="4"/>
      <c r="AB142" s="4"/>
      <c r="AC142" s="4"/>
      <c r="AD142" s="4"/>
    </row>
    <row r="143" spans="1:30" x14ac:dyDescent="0.25">
      <c r="A143" s="43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"/>
      <c r="X143" s="4"/>
      <c r="Y143" s="4"/>
      <c r="Z143" s="4"/>
      <c r="AA143" s="4"/>
      <c r="AB143" s="4"/>
      <c r="AC143" s="4"/>
      <c r="AD143" s="4"/>
    </row>
    <row r="144" spans="1:30" x14ac:dyDescent="0.25">
      <c r="A144" s="43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"/>
      <c r="X144" s="4"/>
      <c r="Y144" s="4"/>
      <c r="Z144" s="4"/>
      <c r="AA144" s="4"/>
      <c r="AB144" s="4"/>
      <c r="AC144" s="4"/>
      <c r="AD144" s="4"/>
    </row>
    <row r="145" spans="1:30" x14ac:dyDescent="0.25">
      <c r="A145" s="43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"/>
      <c r="X145" s="4"/>
      <c r="Y145" s="4"/>
      <c r="Z145" s="4"/>
      <c r="AA145" s="4"/>
      <c r="AB145" s="4"/>
      <c r="AC145" s="4"/>
      <c r="AD145" s="4"/>
    </row>
    <row r="146" spans="1:30" x14ac:dyDescent="0.25">
      <c r="A146" s="43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"/>
      <c r="X146" s="4"/>
      <c r="Y146" s="4"/>
      <c r="Z146" s="4"/>
      <c r="AA146" s="4"/>
      <c r="AB146" s="4"/>
      <c r="AC146" s="4"/>
      <c r="AD146" s="4"/>
    </row>
    <row r="147" spans="1:30" x14ac:dyDescent="0.25">
      <c r="A147" s="43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"/>
      <c r="X147" s="4"/>
      <c r="Y147" s="4"/>
      <c r="Z147" s="4"/>
      <c r="AA147" s="4"/>
      <c r="AB147" s="4"/>
      <c r="AC147" s="4"/>
      <c r="AD147" s="4"/>
    </row>
    <row r="148" spans="1:30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</row>
    <row r="149" spans="1:30" x14ac:dyDescent="0.25">
      <c r="A149" s="83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</row>
    <row r="150" spans="1:30" x14ac:dyDescent="0.25">
      <c r="A150" s="83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1:30" x14ac:dyDescent="0.25">
      <c r="A151" s="83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1:30" x14ac:dyDescent="0.25">
      <c r="A152" s="83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</row>
    <row r="153" spans="1:30" x14ac:dyDescent="0.25">
      <c r="A153" s="83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</row>
    <row r="154" spans="1:30" x14ac:dyDescent="0.25">
      <c r="A154" s="83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</row>
    <row r="155" spans="1:30" x14ac:dyDescent="0.25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</row>
  </sheetData>
  <autoFilter ref="A71:K104" xr:uid="{00000000-0009-0000-0000-000002000000}"/>
  <mergeCells count="125">
    <mergeCell ref="D113:F113"/>
    <mergeCell ref="I113:L113"/>
    <mergeCell ref="A104:H104"/>
    <mergeCell ref="A105:O105"/>
    <mergeCell ref="A106:K107"/>
    <mergeCell ref="A109:H109"/>
    <mergeCell ref="A110:C110"/>
    <mergeCell ref="D112:F112"/>
    <mergeCell ref="I112:L112"/>
    <mergeCell ref="A100:E100"/>
    <mergeCell ref="L100:O100"/>
    <mergeCell ref="A101:E101"/>
    <mergeCell ref="L101:O101"/>
    <mergeCell ref="A102:E102"/>
    <mergeCell ref="A103:E103"/>
    <mergeCell ref="A97:E97"/>
    <mergeCell ref="L97:O97"/>
    <mergeCell ref="A98:E98"/>
    <mergeCell ref="L98:O98"/>
    <mergeCell ref="A99:E99"/>
    <mergeCell ref="L99:O99"/>
    <mergeCell ref="A94:E94"/>
    <mergeCell ref="L94:O94"/>
    <mergeCell ref="A95:E95"/>
    <mergeCell ref="L95:O95"/>
    <mergeCell ref="A96:E96"/>
    <mergeCell ref="L96:O96"/>
    <mergeCell ref="A91:E91"/>
    <mergeCell ref="L91:O91"/>
    <mergeCell ref="A92:E92"/>
    <mergeCell ref="L92:O92"/>
    <mergeCell ref="A93:E93"/>
    <mergeCell ref="L93:O93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67:E67"/>
    <mergeCell ref="A68:E68"/>
    <mergeCell ref="A70:K70"/>
    <mergeCell ref="A71:E71"/>
    <mergeCell ref="A72:E72"/>
    <mergeCell ref="L72:O72"/>
    <mergeCell ref="U21:U22"/>
    <mergeCell ref="A61:E61"/>
    <mergeCell ref="A62:E63"/>
    <mergeCell ref="A64:E64"/>
    <mergeCell ref="A65:E65"/>
    <mergeCell ref="A66:E66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2024-10-25T17:35:09Z</dcterms:created>
  <dcterms:modified xsi:type="dcterms:W3CDTF">2024-10-25T17:35:24Z</dcterms:modified>
</cp:coreProperties>
</file>