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11.24\Prestação de contas\Crer\"/>
    </mc:Choice>
  </mc:AlternateContent>
  <xr:revisionPtr revIDLastSave="0" documentId="13_ncr:1_{D8DED6D4-E9F0-4DE8-91C0-47E676AB8AC4}" xr6:coauthVersionLast="47" xr6:coauthVersionMax="47" xr10:uidLastSave="{00000000-0000-0000-0000-000000000000}"/>
  <bookViews>
    <workbookView xWindow="-110" yWindow="-110" windowWidth="19420" windowHeight="10560" tabRatio="1000" activeTab="1" xr2:uid="{00000000-000D-0000-FFFF-FFFF00000000}"/>
  </bookViews>
  <sheets>
    <sheet name="OUT-24" sheetId="2" r:id="rId1"/>
    <sheet name="Indicadores Desempenho" sheetId="3" r:id="rId2"/>
  </sheets>
  <definedNames>
    <definedName name="_xlnm.Print_Area" localSheetId="0">'OUT-24'!$A$1:$C$170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3" l="1"/>
  <c r="C60" i="3"/>
  <c r="C57" i="3"/>
  <c r="C54" i="3"/>
  <c r="C49" i="3"/>
  <c r="C46" i="3"/>
  <c r="C43" i="3"/>
  <c r="C40" i="3"/>
  <c r="C37" i="3"/>
  <c r="C34" i="3"/>
  <c r="C31" i="3"/>
  <c r="C25" i="3"/>
  <c r="C21" i="3"/>
  <c r="C18" i="3"/>
  <c r="C15" i="3"/>
  <c r="C12" i="3"/>
  <c r="C11" i="3"/>
  <c r="C8" i="3"/>
  <c r="C5" i="3"/>
  <c r="C81" i="2" l="1"/>
  <c r="C114" i="2"/>
  <c r="G141" i="2"/>
  <c r="G148" i="2" l="1"/>
  <c r="C148" i="2" s="1"/>
  <c r="C157" i="2"/>
  <c r="C67" i="2"/>
  <c r="C139" i="2"/>
  <c r="C140" i="2"/>
  <c r="C141" i="2"/>
  <c r="C142" i="2"/>
  <c r="C143" i="2"/>
  <c r="C144" i="2"/>
  <c r="C145" i="2"/>
  <c r="C146" i="2"/>
  <c r="C147" i="2"/>
  <c r="C149" i="2"/>
  <c r="C150" i="2"/>
  <c r="C151" i="2"/>
  <c r="C152" i="2"/>
  <c r="C153" i="2"/>
  <c r="C154" i="2"/>
  <c r="C155" i="2"/>
  <c r="C156" i="2"/>
  <c r="C138" i="2"/>
  <c r="H158" i="2"/>
  <c r="G158" i="2" l="1"/>
  <c r="C158" i="2"/>
  <c r="C135" i="2"/>
  <c r="C169" i="2" s="1"/>
  <c r="A170" i="2" l="1"/>
  <c r="C14" i="2" l="1"/>
  <c r="C94" i="2" l="1"/>
  <c r="C168" i="2" l="1"/>
  <c r="B14" i="2" l="1"/>
  <c r="C16" i="2"/>
  <c r="C79" i="2"/>
  <c r="C165" i="2"/>
  <c r="C164" i="2" l="1"/>
  <c r="B165" i="2"/>
  <c r="B114" i="2" l="1"/>
  <c r="C98" i="2"/>
  <c r="C167" i="2" s="1"/>
  <c r="B98" i="2"/>
  <c r="B79" i="2"/>
  <c r="B94" i="2"/>
  <c r="B166" i="2" s="1"/>
  <c r="C166" i="2"/>
  <c r="C53" i="2" l="1"/>
  <c r="C8" i="2"/>
  <c r="C28" i="2"/>
  <c r="C163" i="2" s="1"/>
  <c r="B168" i="2"/>
  <c r="B162" i="2"/>
  <c r="C161" i="2" l="1"/>
  <c r="B28" i="2"/>
  <c r="B163" i="2" s="1"/>
  <c r="B8" i="2"/>
  <c r="B161" i="2" s="1"/>
  <c r="C162" i="2" l="1"/>
</calcChain>
</file>

<file path=xl/sharedStrings.xml><?xml version="1.0" encoding="utf-8"?>
<sst xmlns="http://schemas.openxmlformats.org/spreadsheetml/2006/main" count="278" uniqueCount="196">
  <si>
    <t>META/MENSAL</t>
  </si>
  <si>
    <t>Internação (Saídas Hospitalares)</t>
  </si>
  <si>
    <t>Cirurgias Eletivas</t>
  </si>
  <si>
    <t>Atividade Ambulatorial</t>
  </si>
  <si>
    <t>Serviço de Atenção Domiciliar -SAD</t>
  </si>
  <si>
    <t>Terapias Especializadas</t>
  </si>
  <si>
    <t>Prótese Auditivas</t>
  </si>
  <si>
    <t>TOTAL</t>
  </si>
  <si>
    <t>Atendimento odontologico PNE - Consulta</t>
  </si>
  <si>
    <t>Atendimento odontologico PNE - Procedimentos</t>
  </si>
  <si>
    <t>TERAPIAS ESPECIALIZADAS</t>
  </si>
  <si>
    <t>SAD</t>
  </si>
  <si>
    <t>Próteses Auditivas</t>
  </si>
  <si>
    <t>Eletrocardiograma</t>
  </si>
  <si>
    <t>Eletroencefalograma</t>
  </si>
  <si>
    <t>Eletroneuromiografia</t>
  </si>
  <si>
    <t>Espirometria</t>
  </si>
  <si>
    <t>Radiologia</t>
  </si>
  <si>
    <t>Ressonância Nuclear Magnética</t>
  </si>
  <si>
    <t>Tomografia Computadorizada</t>
  </si>
  <si>
    <t>Acupuntura</t>
  </si>
  <si>
    <t>Cardiologia</t>
  </si>
  <si>
    <t>Cirurgia Geral</t>
  </si>
  <si>
    <t>Cirurgia Plástica</t>
  </si>
  <si>
    <t>Cirurgia Torácica</t>
  </si>
  <si>
    <t>Cirurgia Vascular</t>
  </si>
  <si>
    <t>Endocrinologia</t>
  </si>
  <si>
    <t>Fisiatria</t>
  </si>
  <si>
    <t>Geneticista</t>
  </si>
  <si>
    <t>Infectologia</t>
  </si>
  <si>
    <t>Neuropediatria</t>
  </si>
  <si>
    <t>Oftalmologia</t>
  </si>
  <si>
    <t>Otorrinolaringologia</t>
  </si>
  <si>
    <t>Urologia</t>
  </si>
  <si>
    <t>Enfermagem</t>
  </si>
  <si>
    <t>Psicologia</t>
  </si>
  <si>
    <t>Terapia Ocupacional</t>
  </si>
  <si>
    <t xml:space="preserve">Nutricionista </t>
  </si>
  <si>
    <t>Odontologia (Ambulatório CRER)</t>
  </si>
  <si>
    <t>Ortopedia/Traumatologia</t>
  </si>
  <si>
    <t>Bera (Brainstem Evoked Response Audimetry)</t>
  </si>
  <si>
    <t xml:space="preserve">Doppler (MMII, MMSS, carótida e transcraniano) </t>
  </si>
  <si>
    <t>Ecocardiograma (transesofagico, de stress, transtorácico)</t>
  </si>
  <si>
    <t>Laboratório de Análises Clínica</t>
  </si>
  <si>
    <t>Laboratório de Genética</t>
  </si>
  <si>
    <t>Videolaringoscopia</t>
  </si>
  <si>
    <t>INTERNAÇÕES HOSPITALARES</t>
  </si>
  <si>
    <t>CIRURGIAS ELETIVAS</t>
  </si>
  <si>
    <t>Oficina Ortopédica</t>
  </si>
  <si>
    <t>SADT EXTERNO - REALIZADOS</t>
  </si>
  <si>
    <t>SADT Externo (Realizados)</t>
  </si>
  <si>
    <t>Geriatria</t>
  </si>
  <si>
    <t xml:space="preserve">Pneumologia/Tisiologia </t>
  </si>
  <si>
    <t>CENTRO ESTADUAL DE REABILITAÇÃO E READAPTAÇÃO DR. HENRIQUE SANTILLO - CRER</t>
  </si>
  <si>
    <t>SADT EXTERNO - OFERTADOS</t>
  </si>
  <si>
    <t>REGULAÇÃO</t>
  </si>
  <si>
    <t>SADT Externo (Ofertados)</t>
  </si>
  <si>
    <t>*NTMC</t>
  </si>
  <si>
    <t xml:space="preserve">Clínico Geral </t>
  </si>
  <si>
    <t>Clínica Médica</t>
  </si>
  <si>
    <t>Reabilitação</t>
  </si>
  <si>
    <t>Consulta Médica na Atenção Especializada</t>
  </si>
  <si>
    <t>Consulta Multiprofissional na Atenção Especializada</t>
  </si>
  <si>
    <t>Consulta Multiprofissional - Aconselhamento Genético</t>
  </si>
  <si>
    <t>Atendimento bucomaxilo - Consulta pré cirúrgica - de 1º vez</t>
  </si>
  <si>
    <t>Atendimento bucomaxilo - Consulta pré cirúrgica - outras</t>
  </si>
  <si>
    <t>Atendimento bucomaxilo - Procedimentos cirúrgicos - ortognática</t>
  </si>
  <si>
    <t>Atendimento bucomaxilo - Procedimentos cirúrgicos - outros</t>
  </si>
  <si>
    <t>ATENDIMENTO AMBULATORIAL</t>
  </si>
  <si>
    <t>ATENDIMENTO AMBULATORIAL DETALHADO (CONSULTAS MÉDICAS)</t>
  </si>
  <si>
    <t>Anestesiologia</t>
  </si>
  <si>
    <t>ATENDIMENTO AMBULATORIAL DETALHADO (CONSULTAS MULTI)</t>
  </si>
  <si>
    <t>Arteterapia</t>
  </si>
  <si>
    <t>Educação Física</t>
  </si>
  <si>
    <t>Fisioterapia</t>
  </si>
  <si>
    <t>Fonoterapia</t>
  </si>
  <si>
    <t>Musicoterapia</t>
  </si>
  <si>
    <t>Otoemissões</t>
  </si>
  <si>
    <t>Imitanciometria</t>
  </si>
  <si>
    <t>Laboratório de Marcha</t>
  </si>
  <si>
    <t>LINHAS DE CONTRATAÇÕES</t>
  </si>
  <si>
    <t>Anatomia Patológica</t>
  </si>
  <si>
    <t>Ultrassonografia</t>
  </si>
  <si>
    <t>Urodinâmica</t>
  </si>
  <si>
    <t>Fluoroscopia</t>
  </si>
  <si>
    <t>Neurologia</t>
  </si>
  <si>
    <t>Nutrologia</t>
  </si>
  <si>
    <t xml:space="preserve">Fisioterapia </t>
  </si>
  <si>
    <t xml:space="preserve">Psicologia </t>
  </si>
  <si>
    <t xml:space="preserve">Terapeuta Ocupacional </t>
  </si>
  <si>
    <t>APARELHOS AUDITIVOS</t>
  </si>
  <si>
    <t>Demais cirurgias</t>
  </si>
  <si>
    <t>Adequações Cadeira de Rodas</t>
  </si>
  <si>
    <t>Calcados Neuropáticos</t>
  </si>
  <si>
    <t>Fabricação Oficina Itinerante</t>
  </si>
  <si>
    <t xml:space="preserve">Fabricações Calçados </t>
  </si>
  <si>
    <t xml:space="preserve">Fabricações Coletes </t>
  </si>
  <si>
    <t xml:space="preserve">Fabricações Próteses </t>
  </si>
  <si>
    <t>Fabricações Órteses</t>
  </si>
  <si>
    <t>Fabricações Órteses Longas</t>
  </si>
  <si>
    <t>Fabricações Órteses Membros Superiores</t>
  </si>
  <si>
    <t>Meios Auxiliares e Locomoção</t>
  </si>
  <si>
    <t xml:space="preserve">OFICINA ORTOPÉDICA </t>
  </si>
  <si>
    <t>SUB-TOTAL - CIRURGIAS ELETIVAS</t>
  </si>
  <si>
    <t>SUB-TOTAL</t>
  </si>
  <si>
    <t>Demais Especialidades - Sessões realizadas</t>
  </si>
  <si>
    <t>Vascular</t>
  </si>
  <si>
    <t>*NTMC - Não tem meta contratada</t>
  </si>
  <si>
    <t>NTMC</t>
  </si>
  <si>
    <t>INTERNO. CRER</t>
  </si>
  <si>
    <t>SADT INTERNO (CRER)</t>
  </si>
  <si>
    <t>PRODUÇÃO ASSISTENCIAL - OUTUBRO - 2024</t>
  </si>
  <si>
    <t>Cirurgia eletiva hospitalar de alto giro</t>
  </si>
  <si>
    <t>Cirurgia eletiva hospitalar de média ou alta complexidade (sem alto custo)</t>
  </si>
  <si>
    <t>Cirurgia eletiva hospitalar de alto custo (com ou sem OPME)</t>
  </si>
  <si>
    <t>OUTUBRO/24</t>
  </si>
  <si>
    <t>AMB. CRER</t>
  </si>
  <si>
    <t>Assistência Social</t>
  </si>
  <si>
    <t>Clínica Cirúrgica</t>
  </si>
  <si>
    <t>Serviço de Atenção Domiciliar - SAD</t>
  </si>
  <si>
    <t>INDICADORES DE DESEMPENHO - OUTUBRO 2024</t>
  </si>
  <si>
    <t>OUT/2024</t>
  </si>
  <si>
    <t>1. Taxa de Ocupação Hospitalar</t>
  </si>
  <si>
    <t>≥ 85%</t>
  </si>
  <si>
    <t>E-SINA</t>
  </si>
  <si>
    <t>Dados do E-sina</t>
  </si>
  <si>
    <t>Total de Pacientes-dia no período</t>
  </si>
  <si>
    <t>Total de leitos operacionais-dia do período</t>
  </si>
  <si>
    <t>2. Tempo Médio de Permanência Hospitalar (dias)</t>
  </si>
  <si>
    <t>≤ 5 dias</t>
  </si>
  <si>
    <t>E-SINA, porém no gráfico está 4,29</t>
  </si>
  <si>
    <t>Total de saídas no período</t>
  </si>
  <si>
    <t>3. Índice de Intervalo de Substituição de Leito (horas)</t>
  </si>
  <si>
    <t>&lt; 24</t>
  </si>
  <si>
    <t>E-SINA, porém no gráfico está 23,32</t>
  </si>
  <si>
    <t>Índice de Intervalo de Substituição de Leito (dias)</t>
  </si>
  <si>
    <t>Taxa de Ocupação Hospitalar</t>
  </si>
  <si>
    <t>Média de Permanência Hospitalar</t>
  </si>
  <si>
    <t>4. Taxa de Readmissão Hospitalar (29 dias)</t>
  </si>
  <si>
    <t>≤ 20%</t>
  </si>
  <si>
    <t>Nº de pacientes readmitidos entre 0 e 29 dias da última alta hospitalar</t>
  </si>
  <si>
    <t>Nº total de internações hospitalares</t>
  </si>
  <si>
    <t>5. Taxa de Readmissão em UTI (48 horas)</t>
  </si>
  <si>
    <t>&lt; 5%</t>
  </si>
  <si>
    <t>Nº de retornos em até 48 horas</t>
  </si>
  <si>
    <t>Nº de saídas da UTI, por alta</t>
  </si>
  <si>
    <t>6. Percentual de Ocorrência de Glosas no SIH - DATASUS</t>
  </si>
  <si>
    <t>≤ 7%</t>
  </si>
  <si>
    <t>Total de procedimentos rejeitados no SIH</t>
  </si>
  <si>
    <t>Total de procedimentos apresentados no SIH</t>
  </si>
  <si>
    <t xml:space="preserve">Nota Explicativa: Os dados referente ao indicador supracitado (nº. 6) se refere a competência de setembro/2024. Informamos que não é possível a apresentação dos dados referente a competência de outubro/2024 devido ao fluxo de faturamento e apresentação das contas à Regulação Estadual. </t>
  </si>
  <si>
    <t>7. Percentual de Suspensão de Cirurgias Eletivas por Condições Operacionais</t>
  </si>
  <si>
    <t>≤ 5%</t>
  </si>
  <si>
    <t>Nº de cirurgias programadas suspensas</t>
  </si>
  <si>
    <t>Nº de cirurgias programadas (mapa cirúrgico)</t>
  </si>
  <si>
    <t>8. Percentual de cirurgias eletivas realizadas com TMAT (Tempo máximo aceitável para tratamento) expirado (↓) para o primeiro ano</t>
  </si>
  <si>
    <t>&lt; 25%</t>
  </si>
  <si>
    <t>Não se aplica</t>
  </si>
  <si>
    <t xml:space="preserve">Número de cirurgias realizadas com TMAT expirado </t>
  </si>
  <si>
    <t>Número de cirurgias eletivas em lista de espera e encaminhado para unidade</t>
  </si>
  <si>
    <t>9. Percentual de cirurgias eletivas realizadas com TMAT (Tempo máximo aceitável para tratamento) expirado (↓) para o segundo ano</t>
  </si>
  <si>
    <t>&lt; 10%</t>
  </si>
  <si>
    <t xml:space="preserve">10. Percentual de Exames de Imagem com resultado liberado em até 72 horas </t>
  </si>
  <si>
    <t>≥ 70%</t>
  </si>
  <si>
    <t>Nº de exames de imagem entregues em até 72h</t>
  </si>
  <si>
    <t>Total de exames de imagem realizados no período mutiplicado</t>
  </si>
  <si>
    <t>11. Percentual de Casos de Doenças/Agravos/Eventos de Notificação Compulsório Imediata (DAEI) Digitadas Oportunamente - até 7 dias</t>
  </si>
  <si>
    <t>≥ 80%</t>
  </si>
  <si>
    <t>Nº de casos de DAEI digitadas em tempo oportuno - até 7 dias</t>
  </si>
  <si>
    <t>Total de atendimentos realizados mensalmente</t>
  </si>
  <si>
    <t>12. Percentual de Casos de Doenças/Agravos/Eventos de Notificação Compulsório Imediata (DAEI) investigados oportunamente - até 48 horas da data da notificação</t>
  </si>
  <si>
    <t>Nº de casos de DAEI investigadas em tempo oportuno - até 48 horas da data da notificação</t>
  </si>
  <si>
    <t xml:space="preserve">Nº de casos de DAEI notificadas (no período/mês) </t>
  </si>
  <si>
    <t>13. Taxa de acurácia do estoque</t>
  </si>
  <si>
    <t>≥ 95%</t>
  </si>
  <si>
    <t>Número total de itens contados em conformidade</t>
  </si>
  <si>
    <t xml:space="preserve"> Número total de itens padronizados cadastrados no sistema</t>
  </si>
  <si>
    <t>14. Taxa de perda financeira por vencimento de medicamentos</t>
  </si>
  <si>
    <t>≤ 2%</t>
  </si>
  <si>
    <t>Valor financeiro da perda de medicamentos padronizados por validade expirada (R$)</t>
  </si>
  <si>
    <t>valor financeiro de medicamentos inventariado no período (R$)</t>
  </si>
  <si>
    <t xml:space="preserve">15. Taxa de aceitabilidade das intervenções farmacêuticas </t>
  </si>
  <si>
    <t>≥ 90%</t>
  </si>
  <si>
    <t>Número de intervenções aceitas</t>
  </si>
  <si>
    <t>Número absoluto de intervenções registradas</t>
  </si>
  <si>
    <t>Indicadores de acompanhamento - Serviço de Farmácia:</t>
  </si>
  <si>
    <t>Taxa de disponibilidade do farmacêutico 24 horas</t>
  </si>
  <si>
    <t>≥ 100%</t>
  </si>
  <si>
    <t>Número de farmacêuticos atuantes com cobertura 24h</t>
  </si>
  <si>
    <t>Número de farmacêuticos disponíveis na escala</t>
  </si>
  <si>
    <t>Taxa de prescrições analisadas pelo farmacêutico</t>
  </si>
  <si>
    <t>Número de prescrições analisadas pelo farmacêutico</t>
  </si>
  <si>
    <t>Número de prescrições médicas registradas no período</t>
  </si>
  <si>
    <t>Taxa de notificações de eventos adversos envolvendo medicamentos tratados pelo serviço de farmácia</t>
  </si>
  <si>
    <t xml:space="preserve">Número de eventos adversos analisados pelos farmacêuticos </t>
  </si>
  <si>
    <t>Número de eventos adversos relacionados a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</si>
</sst>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0.0"/>
    <numFmt numFmtId="166" formatCode="0.0%"/>
    <numFmt numFmtId="167" formatCode="#,##0.0"/>
    <numFmt numFmtId="168" formatCode="0.000"/>
  </numFmts>
  <fonts count="26" x14ac:knownFonts="1">
    <font>
      <sz val="11"/>
      <color rgb="FF000000"/>
      <name val="Calibri"/>
      <charset val="1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3"/>
      <color theme="0"/>
      <name val="Arial"/>
      <family val="2"/>
    </font>
    <font>
      <sz val="12"/>
      <color rgb="FF000000"/>
      <name val="Arial"/>
      <family val="2"/>
    </font>
    <font>
      <sz val="8"/>
      <name val="Calibri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4"/>
      <color rgb="FFFF0000"/>
      <name val="Calibri"/>
      <family val="2"/>
    </font>
    <font>
      <i/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</font>
    <font>
      <i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rgb="FFE7E6E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DEDED"/>
      </patternFill>
    </fill>
    <fill>
      <patternFill patternType="solid">
        <fgColor theme="8"/>
        <bgColor rgb="FFE2F0D9"/>
      </patternFill>
    </fill>
    <fill>
      <patternFill patternType="solid">
        <fgColor theme="8" tint="0.79998168889431442"/>
        <bgColor rgb="FFAFD095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9" fontId="10" fillId="0" borderId="0" applyFont="0" applyFill="0" applyBorder="0" applyAlignment="0" applyProtection="0"/>
  </cellStyleXfs>
  <cellXfs count="227">
    <xf numFmtId="0" fontId="0" fillId="0" borderId="0" xfId="0"/>
    <xf numFmtId="0" fontId="2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justify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28" xfId="1" applyFont="1" applyBorder="1" applyAlignment="1">
      <alignment horizontal="left" vertical="center" wrapText="1"/>
    </xf>
    <xf numFmtId="164" fontId="3" fillId="0" borderId="28" xfId="1" applyNumberFormat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left" vertical="center" wrapText="1"/>
    </xf>
    <xf numFmtId="164" fontId="3" fillId="0" borderId="34" xfId="1" applyNumberFormat="1" applyFont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/>
    </xf>
    <xf numFmtId="0" fontId="3" fillId="0" borderId="32" xfId="1" applyFont="1" applyBorder="1" applyAlignment="1">
      <alignment horizontal="left" vertical="center" wrapText="1"/>
    </xf>
    <xf numFmtId="164" fontId="3" fillId="0" borderId="32" xfId="1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2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3" fontId="6" fillId="3" borderId="16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64" fontId="3" fillId="0" borderId="30" xfId="1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3" fontId="2" fillId="2" borderId="36" xfId="0" applyNumberFormat="1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3" fontId="2" fillId="2" borderId="34" xfId="0" applyNumberFormat="1" applyFont="1" applyFill="1" applyBorder="1" applyAlignment="1">
      <alignment horizontal="center" vertical="center" wrapText="1"/>
    </xf>
    <xf numFmtId="3" fontId="2" fillId="3" borderId="16" xfId="0" applyNumberFormat="1" applyFont="1" applyFill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2" fillId="0" borderId="0" xfId="0" applyNumberFormat="1" applyFont="1" applyAlignment="1">
      <alignment vertical="top"/>
    </xf>
    <xf numFmtId="0" fontId="11" fillId="0" borderId="0" xfId="0" applyFont="1"/>
    <xf numFmtId="0" fontId="11" fillId="3" borderId="0" xfId="0" applyFont="1" applyFill="1"/>
    <xf numFmtId="0" fontId="13" fillId="0" borderId="0" xfId="0" applyFont="1"/>
    <xf numFmtId="164" fontId="2" fillId="0" borderId="28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10" fontId="11" fillId="0" borderId="0" xfId="2" applyNumberFormat="1" applyFont="1"/>
    <xf numFmtId="0" fontId="15" fillId="0" borderId="0" xfId="0" applyFont="1" applyAlignment="1">
      <alignment horizontal="center"/>
    </xf>
    <xf numFmtId="165" fontId="11" fillId="0" borderId="0" xfId="0" applyNumberFormat="1" applyFont="1"/>
    <xf numFmtId="3" fontId="6" fillId="0" borderId="34" xfId="0" applyNumberFormat="1" applyFont="1" applyBorder="1" applyAlignment="1">
      <alignment horizontal="center" vertical="center"/>
    </xf>
    <xf numFmtId="3" fontId="2" fillId="3" borderId="28" xfId="0" applyNumberFormat="1" applyFont="1" applyFill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4" borderId="9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2" fillId="3" borderId="2" xfId="1" applyFont="1" applyFill="1" applyBorder="1" applyAlignment="1">
      <alignment horizontal="justify" vertical="center" wrapText="1"/>
    </xf>
    <xf numFmtId="3" fontId="2" fillId="3" borderId="37" xfId="0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wrapText="1"/>
    </xf>
    <xf numFmtId="164" fontId="3" fillId="3" borderId="20" xfId="1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28" xfId="0" applyNumberFormat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left" vertical="center" wrapText="1"/>
    </xf>
    <xf numFmtId="0" fontId="11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4" fontId="16" fillId="0" borderId="0" xfId="0" applyNumberFormat="1" applyFont="1"/>
    <xf numFmtId="0" fontId="1" fillId="0" borderId="23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/>
    </xf>
    <xf numFmtId="14" fontId="17" fillId="0" borderId="0" xfId="0" applyNumberFormat="1" applyFont="1" applyAlignment="1">
      <alignment horizontal="left"/>
    </xf>
    <xf numFmtId="17" fontId="1" fillId="7" borderId="19" xfId="0" applyNumberFormat="1" applyFont="1" applyFill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3" fontId="2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 wrapText="1"/>
    </xf>
    <xf numFmtId="3" fontId="2" fillId="3" borderId="26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164" fontId="2" fillId="3" borderId="28" xfId="1" applyNumberFormat="1" applyFont="1" applyFill="1" applyBorder="1" applyAlignment="1">
      <alignment horizontal="center" vertical="center" wrapText="1"/>
    </xf>
    <xf numFmtId="164" fontId="2" fillId="3" borderId="32" xfId="1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64" fontId="2" fillId="3" borderId="34" xfId="1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10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vertical="center"/>
    </xf>
    <xf numFmtId="0" fontId="19" fillId="11" borderId="34" xfId="0" applyFont="1" applyFill="1" applyBorder="1" applyAlignment="1">
      <alignment horizontal="center" vertical="center" wrapText="1"/>
    </xf>
    <xf numFmtId="49" fontId="19" fillId="8" borderId="34" xfId="0" applyNumberFormat="1" applyFont="1" applyFill="1" applyBorder="1" applyAlignment="1">
      <alignment horizontal="center" vertical="center"/>
    </xf>
    <xf numFmtId="0" fontId="19" fillId="11" borderId="30" xfId="0" applyFont="1" applyFill="1" applyBorder="1" applyAlignment="1">
      <alignment vertical="center"/>
    </xf>
    <xf numFmtId="166" fontId="19" fillId="11" borderId="28" xfId="0" applyNumberFormat="1" applyFont="1" applyFill="1" applyBorder="1" applyAlignment="1">
      <alignment horizontal="center" vertical="center"/>
    </xf>
    <xf numFmtId="10" fontId="8" fillId="8" borderId="28" xfId="0" applyNumberFormat="1" applyFont="1" applyFill="1" applyBorder="1" applyAlignment="1">
      <alignment horizontal="center" vertical="center"/>
    </xf>
    <xf numFmtId="0" fontId="10" fillId="0" borderId="0" xfId="0" applyFont="1"/>
    <xf numFmtId="0" fontId="20" fillId="0" borderId="28" xfId="0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11" borderId="28" xfId="0" applyFont="1" applyFill="1" applyBorder="1" applyAlignment="1">
      <alignment vertical="center"/>
    </xf>
    <xf numFmtId="167" fontId="1" fillId="11" borderId="28" xfId="0" applyNumberFormat="1" applyFont="1" applyFill="1" applyBorder="1" applyAlignment="1">
      <alignment horizontal="center" vertical="center"/>
    </xf>
    <xf numFmtId="2" fontId="19" fillId="8" borderId="28" xfId="0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9" fillId="11" borderId="28" xfId="0" applyFont="1" applyFill="1" applyBorder="1" applyAlignment="1">
      <alignment vertical="center"/>
    </xf>
    <xf numFmtId="167" fontId="19" fillId="11" borderId="28" xfId="0" applyNumberFormat="1" applyFont="1" applyFill="1" applyBorder="1" applyAlignment="1">
      <alignment horizontal="center" vertical="center"/>
    </xf>
    <xf numFmtId="2" fontId="19" fillId="8" borderId="28" xfId="2" applyNumberFormat="1" applyFont="1" applyFill="1" applyBorder="1" applyAlignment="1">
      <alignment horizontal="center" vertical="center"/>
    </xf>
    <xf numFmtId="168" fontId="6" fillId="0" borderId="28" xfId="0" applyNumberFormat="1" applyFont="1" applyBorder="1" applyAlignment="1">
      <alignment horizontal="center" vertical="center"/>
    </xf>
    <xf numFmtId="165" fontId="0" fillId="0" borderId="0" xfId="0" applyNumberFormat="1"/>
    <xf numFmtId="2" fontId="6" fillId="0" borderId="28" xfId="0" applyNumberFormat="1" applyFont="1" applyBorder="1" applyAlignment="1">
      <alignment horizontal="center" vertical="center"/>
    </xf>
    <xf numFmtId="10" fontId="19" fillId="8" borderId="28" xfId="0" applyNumberFormat="1" applyFont="1" applyFill="1" applyBorder="1" applyAlignment="1">
      <alignment horizontal="center" vertical="center"/>
    </xf>
    <xf numFmtId="0" fontId="22" fillId="0" borderId="28" xfId="0" applyFont="1" applyBorder="1" applyAlignment="1">
      <alignment horizontal="right" vertical="center" wrapText="1"/>
    </xf>
    <xf numFmtId="0" fontId="22" fillId="0" borderId="28" xfId="0" applyFont="1" applyBorder="1" applyAlignment="1">
      <alignment horizontal="right" vertical="center"/>
    </xf>
    <xf numFmtId="0" fontId="1" fillId="11" borderId="28" xfId="0" applyFont="1" applyFill="1" applyBorder="1" applyAlignment="1">
      <alignment horizontal="left" vertical="center" wrapText="1"/>
    </xf>
    <xf numFmtId="0" fontId="22" fillId="0" borderId="32" xfId="0" applyFont="1" applyBorder="1" applyAlignment="1">
      <alignment horizontal="right" vertical="center"/>
    </xf>
    <xf numFmtId="167" fontId="1" fillId="11" borderId="32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9" fontId="1" fillId="11" borderId="28" xfId="0" applyNumberFormat="1" applyFont="1" applyFill="1" applyBorder="1" applyAlignment="1">
      <alignment horizontal="center" vertical="center"/>
    </xf>
    <xf numFmtId="0" fontId="16" fillId="0" borderId="0" xfId="0" applyFont="1"/>
    <xf numFmtId="0" fontId="23" fillId="0" borderId="20" xfId="0" applyFont="1" applyBorder="1" applyAlignment="1">
      <alignment horizontal="justify" vertical="justify" wrapText="1"/>
    </xf>
    <xf numFmtId="0" fontId="23" fillId="0" borderId="40" xfId="0" applyFont="1" applyBorder="1" applyAlignment="1">
      <alignment horizontal="justify" vertical="justify" wrapText="1"/>
    </xf>
    <xf numFmtId="0" fontId="23" fillId="0" borderId="41" xfId="0" applyFont="1" applyBorder="1" applyAlignment="1">
      <alignment horizontal="justify" vertical="justify" wrapText="1"/>
    </xf>
    <xf numFmtId="0" fontId="2" fillId="0" borderId="28" xfId="0" applyFont="1" applyBorder="1" applyAlignment="1">
      <alignment horizontal="right" vertical="center" wrapText="1"/>
    </xf>
    <xf numFmtId="0" fontId="8" fillId="11" borderId="28" xfId="0" applyFont="1" applyFill="1" applyBorder="1" applyAlignment="1">
      <alignment vertical="center" wrapText="1"/>
    </xf>
    <xf numFmtId="167" fontId="8" fillId="11" borderId="28" xfId="0" applyNumberFormat="1" applyFont="1" applyFill="1" applyBorder="1" applyAlignment="1">
      <alignment horizontal="center" vertical="center"/>
    </xf>
    <xf numFmtId="10" fontId="19" fillId="3" borderId="32" xfId="0" applyNumberFormat="1" applyFont="1" applyFill="1" applyBorder="1" applyAlignment="1">
      <alignment horizontal="center" vertical="center"/>
    </xf>
    <xf numFmtId="0" fontId="24" fillId="0" borderId="0" xfId="0" applyFont="1"/>
    <xf numFmtId="0" fontId="25" fillId="3" borderId="28" xfId="0" applyFont="1" applyFill="1" applyBorder="1" applyAlignment="1">
      <alignment horizontal="right" vertical="center" wrapText="1"/>
    </xf>
    <xf numFmtId="10" fontId="19" fillId="3" borderId="30" xfId="0" applyNumberFormat="1" applyFont="1" applyFill="1" applyBorder="1" applyAlignment="1">
      <alignment horizontal="center" vertical="center"/>
    </xf>
    <xf numFmtId="10" fontId="19" fillId="3" borderId="34" xfId="0" applyNumberFormat="1" applyFont="1" applyFill="1" applyBorder="1" applyAlignment="1">
      <alignment horizontal="center" vertical="center"/>
    </xf>
    <xf numFmtId="0" fontId="19" fillId="11" borderId="28" xfId="0" applyFont="1" applyFill="1" applyBorder="1" applyAlignment="1">
      <alignment vertical="center" wrapText="1"/>
    </xf>
    <xf numFmtId="0" fontId="20" fillId="3" borderId="28" xfId="0" applyFont="1" applyFill="1" applyBorder="1" applyAlignment="1">
      <alignment horizontal="right" vertical="center" wrapText="1"/>
    </xf>
    <xf numFmtId="0" fontId="6" fillId="3" borderId="28" xfId="0" applyFont="1" applyFill="1" applyBorder="1" applyAlignment="1">
      <alignment horizontal="center" vertical="center"/>
    </xf>
    <xf numFmtId="3" fontId="6" fillId="3" borderId="28" xfId="0" applyNumberFormat="1" applyFont="1" applyFill="1" applyBorder="1" applyAlignment="1">
      <alignment horizontal="center" vertical="center"/>
    </xf>
    <xf numFmtId="3" fontId="6" fillId="3" borderId="28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167" fontId="19" fillId="11" borderId="28" xfId="0" applyNumberFormat="1" applyFont="1" applyFill="1" applyBorder="1" applyAlignment="1">
      <alignment horizontal="left" vertical="center"/>
    </xf>
    <xf numFmtId="167" fontId="19" fillId="11" borderId="32" xfId="0" applyNumberFormat="1" applyFont="1" applyFill="1" applyBorder="1" applyAlignment="1">
      <alignment horizontal="center" vertical="center"/>
    </xf>
    <xf numFmtId="10" fontId="19" fillId="11" borderId="28" xfId="2" applyNumberFormat="1" applyFont="1" applyFill="1" applyBorder="1" applyAlignment="1">
      <alignment horizontal="center" vertical="center"/>
    </xf>
    <xf numFmtId="167" fontId="19" fillId="11" borderId="30" xfId="0" applyNumberFormat="1" applyFont="1" applyFill="1" applyBorder="1" applyAlignment="1">
      <alignment horizontal="center" vertical="center"/>
    </xf>
    <xf numFmtId="167" fontId="19" fillId="11" borderId="34" xfId="0" applyNumberFormat="1" applyFont="1" applyFill="1" applyBorder="1" applyAlignment="1">
      <alignment horizontal="center" vertical="center"/>
    </xf>
    <xf numFmtId="4" fontId="6" fillId="3" borderId="28" xfId="0" applyNumberFormat="1" applyFont="1" applyFill="1" applyBorder="1" applyAlignment="1">
      <alignment horizontal="center" vertical="center" wrapText="1"/>
    </xf>
    <xf numFmtId="167" fontId="19" fillId="11" borderId="28" xfId="0" applyNumberFormat="1" applyFont="1" applyFill="1" applyBorder="1" applyAlignment="1">
      <alignment horizontal="left" vertical="top"/>
    </xf>
    <xf numFmtId="0" fontId="6" fillId="3" borderId="42" xfId="0" applyFont="1" applyFill="1" applyBorder="1" applyAlignment="1">
      <alignment horizontal="left" vertical="center" wrapText="1"/>
    </xf>
    <xf numFmtId="14" fontId="16" fillId="0" borderId="0" xfId="0" applyNumberFormat="1" applyFont="1" applyAlignment="1">
      <alignment horizontal="left" vertical="top"/>
    </xf>
  </cellXfs>
  <cellStyles count="3">
    <cellStyle name="Normal" xfId="0" builtinId="0"/>
    <cellStyle name="Normal_BPA OUTUBRO 2" xfId="1" xr:uid="{D2BA5551-68F3-4486-9CE8-BB05857EAC89}"/>
    <cellStyle name="Porcentagem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156B1E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2F0D9"/>
      <rgbColor rgb="00EDEDE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17375E"/>
      <rgbColor rgb="00339966"/>
      <rgbColor rgb="00111111"/>
      <rgbColor rgb="00202124"/>
      <rgbColor rgb="00993300"/>
      <rgbColor rgb="00993366"/>
      <rgbColor rgb="00404040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A75B5"/>
      <color rgb="FFAEAAAA"/>
      <color rgb="FF81D4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29105</xdr:colOff>
      <xdr:row>0</xdr:row>
      <xdr:rowOff>147108</xdr:rowOff>
    </xdr:from>
    <xdr:to>
      <xdr:col>0</xdr:col>
      <xdr:colOff>1317203</xdr:colOff>
      <xdr:row>0</xdr:row>
      <xdr:rowOff>762000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C79904-5CCE-4B35-9208-C1A835D00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8" y="147108"/>
          <a:ext cx="1288098" cy="614892"/>
        </a:xfrm>
        <a:prstGeom prst="rect">
          <a:avLst/>
        </a:prstGeom>
      </xdr:spPr>
    </xdr:pic>
    <xdr:clientData/>
  </xdr:twoCellAnchor>
  <xdr:twoCellAnchor editAs="oneCell">
    <xdr:from>
      <xdr:col>0</xdr:col>
      <xdr:colOff>3381372</xdr:colOff>
      <xdr:row>0</xdr:row>
      <xdr:rowOff>11906</xdr:rowOff>
    </xdr:from>
    <xdr:to>
      <xdr:col>2</xdr:col>
      <xdr:colOff>1107279</xdr:colOff>
      <xdr:row>0</xdr:row>
      <xdr:rowOff>829719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00F315E-CE76-0947-99CA-15E7A9CED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2" y="11906"/>
          <a:ext cx="4488657" cy="817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5"/>
  <sheetViews>
    <sheetView showGridLines="0" view="pageBreakPreview" zoomScale="80" zoomScaleNormal="80" zoomScaleSheetLayoutView="80" workbookViewId="0">
      <selection activeCell="A6" sqref="A6"/>
    </sheetView>
  </sheetViews>
  <sheetFormatPr defaultColWidth="9" defaultRowHeight="14" x14ac:dyDescent="0.3"/>
  <cols>
    <col min="1" max="1" width="82.7265625" style="72" customWidth="1"/>
    <col min="2" max="2" width="18.7265625" style="72" customWidth="1"/>
    <col min="3" max="3" width="20.453125" style="72" bestFit="1" customWidth="1"/>
    <col min="4" max="4" width="20.453125" style="72" customWidth="1"/>
    <col min="5" max="5" width="18.54296875" style="72" customWidth="1"/>
    <col min="6" max="6" width="8.7265625" style="72" customWidth="1"/>
    <col min="7" max="7" width="23.54296875" style="72" customWidth="1"/>
    <col min="8" max="8" width="22.1796875" style="72" customWidth="1"/>
    <col min="9" max="936" width="8.7265625" style="72" customWidth="1"/>
    <col min="937" max="940" width="9" style="72" customWidth="1"/>
    <col min="941" max="946" width="11.54296875" style="72" customWidth="1"/>
    <col min="947" max="1012" width="9" style="72" customWidth="1"/>
    <col min="1013" max="16384" width="9" style="72"/>
  </cols>
  <sheetData>
    <row r="1" spans="1:5" ht="72" customHeight="1" thickBot="1" x14ac:dyDescent="0.35">
      <c r="A1" s="147"/>
      <c r="B1" s="147"/>
      <c r="C1" s="147"/>
      <c r="D1" s="70"/>
      <c r="E1" s="71"/>
    </row>
    <row r="2" spans="1:5" ht="29.25" customHeight="1" thickBot="1" x14ac:dyDescent="0.35">
      <c r="A2" s="150" t="s">
        <v>53</v>
      </c>
      <c r="B2" s="151"/>
      <c r="C2" s="152"/>
      <c r="D2" s="106"/>
    </row>
    <row r="3" spans="1:5" ht="27.75" customHeight="1" thickBot="1" x14ac:dyDescent="0.35">
      <c r="A3" s="150" t="s">
        <v>111</v>
      </c>
      <c r="B3" s="151"/>
      <c r="C3" s="152"/>
      <c r="D3" s="106"/>
    </row>
    <row r="4" spans="1:5" ht="26.25" customHeight="1" thickBot="1" x14ac:dyDescent="0.35">
      <c r="A4" s="47" t="s">
        <v>46</v>
      </c>
      <c r="B4" s="48" t="s">
        <v>0</v>
      </c>
      <c r="C4" s="49" t="s">
        <v>115</v>
      </c>
      <c r="D4" s="107"/>
    </row>
    <row r="5" spans="1:5" ht="20.149999999999999" customHeight="1" x14ac:dyDescent="0.3">
      <c r="A5" s="32" t="s">
        <v>118</v>
      </c>
      <c r="B5" s="20">
        <v>838</v>
      </c>
      <c r="C5" s="31">
        <v>751</v>
      </c>
      <c r="D5" s="108"/>
    </row>
    <row r="6" spans="1:5" ht="20.149999999999999" customHeight="1" x14ac:dyDescent="0.3">
      <c r="A6" s="33" t="s">
        <v>59</v>
      </c>
      <c r="B6" s="21">
        <v>61</v>
      </c>
      <c r="C6" s="4">
        <v>60</v>
      </c>
      <c r="D6" s="108"/>
    </row>
    <row r="7" spans="1:5" ht="20.149999999999999" customHeight="1" thickBot="1" x14ac:dyDescent="0.35">
      <c r="A7" s="34" t="s">
        <v>60</v>
      </c>
      <c r="B7" s="22">
        <v>27</v>
      </c>
      <c r="C7" s="9">
        <v>37</v>
      </c>
      <c r="D7" s="99"/>
    </row>
    <row r="8" spans="1:5" ht="20.149999999999999" customHeight="1" thickBot="1" x14ac:dyDescent="0.35">
      <c r="A8" s="10" t="s">
        <v>7</v>
      </c>
      <c r="B8" s="23">
        <f>SUM(B5:B7)</f>
        <v>926</v>
      </c>
      <c r="C8" s="10">
        <f>SUM(C5:C7)</f>
        <v>848</v>
      </c>
      <c r="D8" s="109"/>
    </row>
    <row r="9" spans="1:5" ht="11.25" customHeight="1" thickBot="1" x14ac:dyDescent="0.35">
      <c r="D9" s="73"/>
    </row>
    <row r="10" spans="1:5" ht="24" customHeight="1" thickBot="1" x14ac:dyDescent="0.35">
      <c r="A10" s="47" t="s">
        <v>47</v>
      </c>
      <c r="B10" s="48" t="s">
        <v>0</v>
      </c>
      <c r="C10" s="49" t="s">
        <v>115</v>
      </c>
      <c r="D10" s="107"/>
    </row>
    <row r="11" spans="1:5" ht="20.149999999999999" customHeight="1" x14ac:dyDescent="0.3">
      <c r="A11" s="17" t="s">
        <v>112</v>
      </c>
      <c r="B11" s="86">
        <v>55</v>
      </c>
      <c r="C11" s="130">
        <v>169</v>
      </c>
      <c r="D11" s="100"/>
    </row>
    <row r="12" spans="1:5" ht="20.149999999999999" customHeight="1" x14ac:dyDescent="0.3">
      <c r="A12" s="17" t="s">
        <v>113</v>
      </c>
      <c r="B12" s="82">
        <v>435</v>
      </c>
      <c r="C12" s="131">
        <v>423</v>
      </c>
      <c r="D12" s="100"/>
    </row>
    <row r="13" spans="1:5" ht="20.149999999999999" customHeight="1" thickBot="1" x14ac:dyDescent="0.35">
      <c r="A13" s="17" t="s">
        <v>114</v>
      </c>
      <c r="B13" s="82">
        <v>55</v>
      </c>
      <c r="C13" s="131">
        <v>31</v>
      </c>
      <c r="D13" s="100"/>
    </row>
    <row r="14" spans="1:5" ht="20.149999999999999" customHeight="1" thickBot="1" x14ac:dyDescent="0.35">
      <c r="A14" s="10" t="s">
        <v>103</v>
      </c>
      <c r="B14" s="11">
        <f>SUM(B11:B13)</f>
        <v>545</v>
      </c>
      <c r="C14" s="87">
        <f>SUM(C11:C13)</f>
        <v>623</v>
      </c>
      <c r="D14" s="110"/>
    </row>
    <row r="15" spans="1:5" ht="20.149999999999999" customHeight="1" thickBot="1" x14ac:dyDescent="0.35">
      <c r="A15" s="91" t="s">
        <v>91</v>
      </c>
      <c r="B15" s="92" t="s">
        <v>108</v>
      </c>
      <c r="C15" s="132">
        <v>126</v>
      </c>
      <c r="D15" s="99"/>
    </row>
    <row r="16" spans="1:5" ht="20.149999999999999" customHeight="1" thickBot="1" x14ac:dyDescent="0.35">
      <c r="A16" s="89" t="s">
        <v>7</v>
      </c>
      <c r="B16" s="90"/>
      <c r="C16" s="87">
        <f>C15+C14</f>
        <v>749</v>
      </c>
      <c r="D16" s="110"/>
    </row>
    <row r="17" spans="1:11" ht="11.25" customHeight="1" thickBot="1" x14ac:dyDescent="0.35">
      <c r="D17" s="73"/>
    </row>
    <row r="18" spans="1:11" ht="25.5" customHeight="1" thickBot="1" x14ac:dyDescent="0.35">
      <c r="A18" s="47" t="s">
        <v>68</v>
      </c>
      <c r="B18" s="48" t="s">
        <v>0</v>
      </c>
      <c r="C18" s="49" t="s">
        <v>115</v>
      </c>
      <c r="D18" s="107"/>
    </row>
    <row r="19" spans="1:11" ht="20.149999999999999" customHeight="1" x14ac:dyDescent="0.3">
      <c r="A19" s="3" t="s">
        <v>61</v>
      </c>
      <c r="B19" s="24">
        <v>10700</v>
      </c>
      <c r="C19" s="7">
        <v>10354</v>
      </c>
      <c r="D19" s="111"/>
    </row>
    <row r="20" spans="1:11" ht="20.149999999999999" customHeight="1" x14ac:dyDescent="0.3">
      <c r="A20" s="2" t="s">
        <v>62</v>
      </c>
      <c r="B20" s="18">
        <v>4732</v>
      </c>
      <c r="C20" s="5">
        <v>5480</v>
      </c>
      <c r="D20" s="111"/>
    </row>
    <row r="21" spans="1:11" ht="20.149999999999999" customHeight="1" x14ac:dyDescent="0.3">
      <c r="A21" s="2" t="s">
        <v>63</v>
      </c>
      <c r="B21" s="18">
        <v>20</v>
      </c>
      <c r="C21" s="5">
        <v>17</v>
      </c>
      <c r="D21" s="111"/>
    </row>
    <row r="22" spans="1:11" ht="20.149999999999999" customHeight="1" x14ac:dyDescent="0.3">
      <c r="A22" s="2" t="s">
        <v>8</v>
      </c>
      <c r="B22" s="18">
        <v>20</v>
      </c>
      <c r="C22" s="6">
        <v>30</v>
      </c>
      <c r="D22" s="99"/>
    </row>
    <row r="23" spans="1:11" ht="20.149999999999999" customHeight="1" x14ac:dyDescent="0.3">
      <c r="A23" s="2" t="s">
        <v>9</v>
      </c>
      <c r="B23" s="18">
        <v>60</v>
      </c>
      <c r="C23" s="6">
        <v>119</v>
      </c>
      <c r="D23" s="99"/>
      <c r="F23" s="73"/>
      <c r="K23" s="74"/>
    </row>
    <row r="24" spans="1:11" ht="20.149999999999999" customHeight="1" x14ac:dyDescent="0.3">
      <c r="A24" s="16" t="s">
        <v>64</v>
      </c>
      <c r="B24" s="19">
        <v>30</v>
      </c>
      <c r="C24" s="54">
        <v>52</v>
      </c>
      <c r="D24" s="99"/>
      <c r="K24" s="74"/>
    </row>
    <row r="25" spans="1:11" ht="20.149999999999999" customHeight="1" x14ac:dyDescent="0.3">
      <c r="A25" s="16" t="s">
        <v>65</v>
      </c>
      <c r="B25" s="19">
        <v>60</v>
      </c>
      <c r="C25" s="55">
        <v>131</v>
      </c>
      <c r="D25" s="108"/>
      <c r="K25" s="74"/>
    </row>
    <row r="26" spans="1:11" ht="20.149999999999999" customHeight="1" x14ac:dyDescent="0.3">
      <c r="A26" s="16" t="s">
        <v>66</v>
      </c>
      <c r="B26" s="19">
        <v>10</v>
      </c>
      <c r="C26" s="126">
        <v>10</v>
      </c>
      <c r="D26" s="99"/>
      <c r="K26" s="74"/>
    </row>
    <row r="27" spans="1:11" ht="20.149999999999999" customHeight="1" thickBot="1" x14ac:dyDescent="0.35">
      <c r="A27" s="8" t="s">
        <v>67</v>
      </c>
      <c r="B27" s="19">
        <v>10</v>
      </c>
      <c r="C27" s="141">
        <v>34</v>
      </c>
      <c r="D27" s="99"/>
      <c r="K27" s="74"/>
    </row>
    <row r="28" spans="1:11" ht="20.149999999999999" customHeight="1" thickBot="1" x14ac:dyDescent="0.35">
      <c r="A28" s="10" t="s">
        <v>7</v>
      </c>
      <c r="B28" s="12">
        <f>SUM(B19:B27)</f>
        <v>15642</v>
      </c>
      <c r="C28" s="12">
        <f>SUM(C19:C27)</f>
        <v>16227</v>
      </c>
      <c r="D28" s="112"/>
    </row>
    <row r="29" spans="1:11" ht="11.25" customHeight="1" thickBot="1" x14ac:dyDescent="0.35">
      <c r="D29" s="73"/>
    </row>
    <row r="30" spans="1:11" ht="30.75" customHeight="1" thickBot="1" x14ac:dyDescent="0.35">
      <c r="A30" s="48" t="s">
        <v>69</v>
      </c>
      <c r="B30" s="48" t="s">
        <v>0</v>
      </c>
      <c r="C30" s="49" t="s">
        <v>115</v>
      </c>
      <c r="D30" s="107"/>
    </row>
    <row r="31" spans="1:11" ht="20.149999999999999" customHeight="1" x14ac:dyDescent="0.3">
      <c r="A31" s="135" t="s">
        <v>20</v>
      </c>
      <c r="B31" s="156">
        <v>10700</v>
      </c>
      <c r="C31" s="15">
        <v>412</v>
      </c>
      <c r="D31" s="100"/>
    </row>
    <row r="32" spans="1:11" ht="20.149999999999999" customHeight="1" x14ac:dyDescent="0.3">
      <c r="A32" s="136" t="s">
        <v>70</v>
      </c>
      <c r="B32" s="157"/>
      <c r="C32" s="15">
        <v>746</v>
      </c>
      <c r="D32" s="100"/>
    </row>
    <row r="33" spans="1:4" ht="20.149999999999999" customHeight="1" x14ac:dyDescent="0.3">
      <c r="A33" s="137" t="s">
        <v>106</v>
      </c>
      <c r="B33" s="157"/>
      <c r="C33" s="15">
        <v>0</v>
      </c>
      <c r="D33" s="100"/>
    </row>
    <row r="34" spans="1:4" ht="20.149999999999999" customHeight="1" x14ac:dyDescent="0.3">
      <c r="A34" s="136" t="s">
        <v>21</v>
      </c>
      <c r="B34" s="157"/>
      <c r="C34" s="15">
        <v>969</v>
      </c>
      <c r="D34" s="100"/>
    </row>
    <row r="35" spans="1:4" ht="20.149999999999999" customHeight="1" x14ac:dyDescent="0.3">
      <c r="A35" s="137" t="s">
        <v>22</v>
      </c>
      <c r="B35" s="157"/>
      <c r="C35" s="15">
        <v>481</v>
      </c>
      <c r="D35" s="100"/>
    </row>
    <row r="36" spans="1:4" ht="20.149999999999999" customHeight="1" x14ac:dyDescent="0.3">
      <c r="A36" s="137" t="s">
        <v>23</v>
      </c>
      <c r="B36" s="157"/>
      <c r="C36" s="15">
        <v>23</v>
      </c>
      <c r="D36" s="100"/>
    </row>
    <row r="37" spans="1:4" ht="20.149999999999999" customHeight="1" x14ac:dyDescent="0.3">
      <c r="A37" s="137" t="s">
        <v>24</v>
      </c>
      <c r="B37" s="157"/>
      <c r="C37" s="15">
        <v>21</v>
      </c>
      <c r="D37" s="100"/>
    </row>
    <row r="38" spans="1:4" ht="20.149999999999999" customHeight="1" x14ac:dyDescent="0.3">
      <c r="A38" s="137" t="s">
        <v>25</v>
      </c>
      <c r="B38" s="157"/>
      <c r="C38" s="15">
        <v>269</v>
      </c>
      <c r="D38" s="100"/>
    </row>
    <row r="39" spans="1:4" ht="20.149999999999999" customHeight="1" x14ac:dyDescent="0.3">
      <c r="A39" s="137" t="s">
        <v>58</v>
      </c>
      <c r="B39" s="157"/>
      <c r="C39" s="15">
        <v>144</v>
      </c>
      <c r="D39" s="100"/>
    </row>
    <row r="40" spans="1:4" ht="20.149999999999999" customHeight="1" x14ac:dyDescent="0.3">
      <c r="A40" s="137" t="s">
        <v>26</v>
      </c>
      <c r="B40" s="157"/>
      <c r="C40" s="15">
        <v>91</v>
      </c>
      <c r="D40" s="100"/>
    </row>
    <row r="41" spans="1:4" ht="20.149999999999999" customHeight="1" x14ac:dyDescent="0.3">
      <c r="A41" s="137" t="s">
        <v>27</v>
      </c>
      <c r="B41" s="157"/>
      <c r="C41" s="15">
        <v>943</v>
      </c>
      <c r="D41" s="100"/>
    </row>
    <row r="42" spans="1:4" ht="20.149999999999999" customHeight="1" x14ac:dyDescent="0.3">
      <c r="A42" s="137" t="s">
        <v>28</v>
      </c>
      <c r="B42" s="157"/>
      <c r="C42" s="15">
        <v>43</v>
      </c>
      <c r="D42" s="100"/>
    </row>
    <row r="43" spans="1:4" ht="20.149999999999999" customHeight="1" x14ac:dyDescent="0.3">
      <c r="A43" s="137" t="s">
        <v>51</v>
      </c>
      <c r="B43" s="157"/>
      <c r="C43" s="15">
        <v>63</v>
      </c>
      <c r="D43" s="100"/>
    </row>
    <row r="44" spans="1:4" ht="20.149999999999999" customHeight="1" x14ac:dyDescent="0.3">
      <c r="A44" s="137" t="s">
        <v>29</v>
      </c>
      <c r="B44" s="157"/>
      <c r="C44" s="15">
        <v>75</v>
      </c>
      <c r="D44" s="100"/>
    </row>
    <row r="45" spans="1:4" ht="20.149999999999999" customHeight="1" x14ac:dyDescent="0.3">
      <c r="A45" s="137" t="s">
        <v>85</v>
      </c>
      <c r="B45" s="157"/>
      <c r="C45" s="15">
        <v>407</v>
      </c>
      <c r="D45" s="100"/>
    </row>
    <row r="46" spans="1:4" ht="20.149999999999999" customHeight="1" x14ac:dyDescent="0.3">
      <c r="A46" s="137" t="s">
        <v>30</v>
      </c>
      <c r="B46" s="157"/>
      <c r="C46" s="15">
        <v>35</v>
      </c>
      <c r="D46" s="100"/>
    </row>
    <row r="47" spans="1:4" ht="20.149999999999999" customHeight="1" x14ac:dyDescent="0.3">
      <c r="A47" s="137" t="s">
        <v>86</v>
      </c>
      <c r="B47" s="157"/>
      <c r="C47" s="15">
        <v>36</v>
      </c>
      <c r="D47" s="100"/>
    </row>
    <row r="48" spans="1:4" ht="20.149999999999999" customHeight="1" x14ac:dyDescent="0.3">
      <c r="A48" s="137" t="s">
        <v>31</v>
      </c>
      <c r="B48" s="157"/>
      <c r="C48" s="67">
        <v>76</v>
      </c>
      <c r="D48" s="100"/>
    </row>
    <row r="49" spans="1:5" ht="20.149999999999999" customHeight="1" x14ac:dyDescent="0.3">
      <c r="A49" s="137" t="s">
        <v>39</v>
      </c>
      <c r="B49" s="157"/>
      <c r="C49" s="15">
        <v>3557</v>
      </c>
      <c r="D49" s="100"/>
    </row>
    <row r="50" spans="1:5" ht="20.149999999999999" customHeight="1" x14ac:dyDescent="0.3">
      <c r="A50" s="137" t="s">
        <v>32</v>
      </c>
      <c r="B50" s="157"/>
      <c r="C50" s="15">
        <v>1564</v>
      </c>
      <c r="D50" s="100"/>
    </row>
    <row r="51" spans="1:5" ht="20.149999999999999" customHeight="1" x14ac:dyDescent="0.3">
      <c r="A51" s="137" t="s">
        <v>52</v>
      </c>
      <c r="B51" s="157"/>
      <c r="C51" s="15">
        <v>257</v>
      </c>
      <c r="D51" s="100"/>
    </row>
    <row r="52" spans="1:5" ht="20.149999999999999" customHeight="1" thickBot="1" x14ac:dyDescent="0.35">
      <c r="A52" s="138" t="s">
        <v>33</v>
      </c>
      <c r="B52" s="158"/>
      <c r="C52" s="68">
        <v>142</v>
      </c>
      <c r="D52" s="100"/>
    </row>
    <row r="53" spans="1:5" ht="20.149999999999999" customHeight="1" thickBot="1" x14ac:dyDescent="0.35">
      <c r="A53" s="148" t="s">
        <v>7</v>
      </c>
      <c r="B53" s="149"/>
      <c r="C53" s="11">
        <f>SUM(C31:C52)</f>
        <v>10354</v>
      </c>
      <c r="D53" s="113"/>
    </row>
    <row r="54" spans="1:5" ht="20.149999999999999" customHeight="1" thickBot="1" x14ac:dyDescent="0.35">
      <c r="D54" s="73"/>
    </row>
    <row r="55" spans="1:5" ht="37.5" customHeight="1" thickBot="1" x14ac:dyDescent="0.35">
      <c r="A55" s="47" t="s">
        <v>71</v>
      </c>
      <c r="B55" s="48" t="s">
        <v>0</v>
      </c>
      <c r="C55" s="49" t="s">
        <v>115</v>
      </c>
      <c r="D55" s="107"/>
    </row>
    <row r="56" spans="1:5" ht="22.5" customHeight="1" x14ac:dyDescent="0.3">
      <c r="A56" s="135" t="s">
        <v>72</v>
      </c>
      <c r="B56" s="162">
        <v>4732</v>
      </c>
      <c r="C56" s="51">
        <v>0</v>
      </c>
      <c r="D56" s="101"/>
      <c r="E56" s="70"/>
    </row>
    <row r="57" spans="1:5" ht="22.5" customHeight="1" x14ac:dyDescent="0.3">
      <c r="A57" s="135" t="s">
        <v>117</v>
      </c>
      <c r="B57" s="162"/>
      <c r="C57" s="14">
        <v>1395</v>
      </c>
      <c r="D57" s="101"/>
      <c r="E57" s="70"/>
    </row>
    <row r="58" spans="1:5" ht="22.5" customHeight="1" x14ac:dyDescent="0.3">
      <c r="A58" s="137" t="s">
        <v>73</v>
      </c>
      <c r="B58" s="163"/>
      <c r="C58" s="14">
        <v>119</v>
      </c>
      <c r="D58" s="101"/>
    </row>
    <row r="59" spans="1:5" ht="22.5" customHeight="1" x14ac:dyDescent="0.3">
      <c r="A59" s="137" t="s">
        <v>34</v>
      </c>
      <c r="B59" s="163"/>
      <c r="C59" s="14">
        <v>694</v>
      </c>
      <c r="D59" s="101"/>
    </row>
    <row r="60" spans="1:5" ht="22.5" customHeight="1" x14ac:dyDescent="0.3">
      <c r="A60" s="137" t="s">
        <v>74</v>
      </c>
      <c r="B60" s="163"/>
      <c r="C60" s="14">
        <v>690</v>
      </c>
      <c r="D60" s="101"/>
    </row>
    <row r="61" spans="1:5" ht="22.5" customHeight="1" x14ac:dyDescent="0.3">
      <c r="A61" s="137" t="s">
        <v>75</v>
      </c>
      <c r="B61" s="163"/>
      <c r="C61" s="14">
        <v>584</v>
      </c>
      <c r="D61" s="101"/>
    </row>
    <row r="62" spans="1:5" ht="22.5" customHeight="1" x14ac:dyDescent="0.3">
      <c r="A62" s="137" t="s">
        <v>76</v>
      </c>
      <c r="B62" s="163"/>
      <c r="C62" s="14">
        <v>0</v>
      </c>
      <c r="D62" s="101"/>
    </row>
    <row r="63" spans="1:5" ht="22.5" customHeight="1" x14ac:dyDescent="0.3">
      <c r="A63" s="137" t="s">
        <v>37</v>
      </c>
      <c r="B63" s="163"/>
      <c r="C63" s="14">
        <v>100</v>
      </c>
      <c r="D63" s="101"/>
    </row>
    <row r="64" spans="1:5" ht="22.5" customHeight="1" x14ac:dyDescent="0.3">
      <c r="A64" s="137" t="s">
        <v>38</v>
      </c>
      <c r="B64" s="163"/>
      <c r="C64" s="14">
        <v>511</v>
      </c>
      <c r="D64" s="101"/>
    </row>
    <row r="65" spans="1:5" ht="22.5" customHeight="1" x14ac:dyDescent="0.3">
      <c r="A65" s="137" t="s">
        <v>35</v>
      </c>
      <c r="B65" s="163"/>
      <c r="C65" s="14">
        <v>719</v>
      </c>
      <c r="D65" s="101"/>
    </row>
    <row r="66" spans="1:5" ht="22.5" customHeight="1" thickBot="1" x14ac:dyDescent="0.35">
      <c r="A66" s="139" t="s">
        <v>36</v>
      </c>
      <c r="B66" s="164"/>
      <c r="C66" s="14">
        <v>668</v>
      </c>
      <c r="D66" s="101"/>
    </row>
    <row r="67" spans="1:5" ht="20.149999999999999" customHeight="1" thickBot="1" x14ac:dyDescent="0.35">
      <c r="A67" s="160" t="s">
        <v>7</v>
      </c>
      <c r="B67" s="161"/>
      <c r="C67" s="11">
        <f>SUM(C56:C66)</f>
        <v>5480</v>
      </c>
      <c r="D67" s="113"/>
    </row>
    <row r="68" spans="1:5" ht="20.149999999999999" customHeight="1" thickBot="1" x14ac:dyDescent="0.35">
      <c r="D68" s="73"/>
    </row>
    <row r="69" spans="1:5" ht="27" customHeight="1" thickBot="1" x14ac:dyDescent="0.35">
      <c r="A69" s="47" t="s">
        <v>11</v>
      </c>
      <c r="B69" s="48" t="s">
        <v>0</v>
      </c>
      <c r="C69" s="49" t="s">
        <v>115</v>
      </c>
      <c r="D69" s="107"/>
    </row>
    <row r="70" spans="1:5" ht="25.5" customHeight="1" thickBot="1" x14ac:dyDescent="0.35">
      <c r="A70" s="1" t="s">
        <v>119</v>
      </c>
      <c r="B70" s="25">
        <v>60</v>
      </c>
      <c r="C70" s="28">
        <v>60</v>
      </c>
      <c r="D70" s="114"/>
    </row>
    <row r="71" spans="1:5" ht="20.149999999999999" customHeight="1" thickBot="1" x14ac:dyDescent="0.35">
      <c r="D71" s="73"/>
    </row>
    <row r="72" spans="1:5" ht="26.25" customHeight="1" thickBot="1" x14ac:dyDescent="0.35">
      <c r="A72" s="47" t="s">
        <v>10</v>
      </c>
      <c r="B72" s="48" t="s">
        <v>0</v>
      </c>
      <c r="C72" s="49" t="s">
        <v>115</v>
      </c>
      <c r="D72" s="107"/>
    </row>
    <row r="73" spans="1:5" ht="23.25" customHeight="1" x14ac:dyDescent="0.4">
      <c r="A73" s="58" t="s">
        <v>73</v>
      </c>
      <c r="B73" s="59">
        <v>3373</v>
      </c>
      <c r="C73" s="75">
        <v>3354</v>
      </c>
      <c r="D73" s="103"/>
      <c r="E73" s="76"/>
    </row>
    <row r="74" spans="1:5" ht="23.25" customHeight="1" x14ac:dyDescent="0.4">
      <c r="A74" s="45" t="s">
        <v>87</v>
      </c>
      <c r="B74" s="60">
        <v>12589</v>
      </c>
      <c r="C74" s="75">
        <v>12639</v>
      </c>
      <c r="D74" s="103"/>
      <c r="E74" s="76"/>
    </row>
    <row r="75" spans="1:5" ht="23.25" customHeight="1" x14ac:dyDescent="0.4">
      <c r="A75" s="45" t="s">
        <v>75</v>
      </c>
      <c r="B75" s="60">
        <v>4515</v>
      </c>
      <c r="C75" s="75">
        <v>4983</v>
      </c>
      <c r="D75" s="103"/>
      <c r="E75" s="76"/>
    </row>
    <row r="76" spans="1:5" ht="23.25" customHeight="1" x14ac:dyDescent="0.4">
      <c r="A76" s="45" t="s">
        <v>76</v>
      </c>
      <c r="B76" s="60">
        <v>259</v>
      </c>
      <c r="C76" s="36">
        <v>602</v>
      </c>
      <c r="D76" s="115"/>
      <c r="E76" s="76"/>
    </row>
    <row r="77" spans="1:5" ht="23.25" customHeight="1" x14ac:dyDescent="0.4">
      <c r="A77" s="45" t="s">
        <v>88</v>
      </c>
      <c r="B77" s="60">
        <v>4396</v>
      </c>
      <c r="C77" s="36">
        <v>5468</v>
      </c>
      <c r="D77" s="115"/>
      <c r="E77" s="76"/>
    </row>
    <row r="78" spans="1:5" ht="23.25" customHeight="1" thickBot="1" x14ac:dyDescent="0.45">
      <c r="A78" s="45" t="s">
        <v>89</v>
      </c>
      <c r="B78" s="60">
        <v>4868</v>
      </c>
      <c r="C78" s="36">
        <v>3584</v>
      </c>
      <c r="D78" s="115"/>
      <c r="E78" s="76"/>
    </row>
    <row r="79" spans="1:5" ht="20.149999999999999" customHeight="1" thickBot="1" x14ac:dyDescent="0.45">
      <c r="A79" s="10" t="s">
        <v>104</v>
      </c>
      <c r="B79" s="11">
        <f>SUM(B73:B78)</f>
        <v>30000</v>
      </c>
      <c r="C79" s="11">
        <f>SUM(C73:C78)</f>
        <v>30630</v>
      </c>
      <c r="D79" s="113"/>
      <c r="E79" s="76"/>
    </row>
    <row r="80" spans="1:5" ht="24" customHeight="1" thickBot="1" x14ac:dyDescent="0.45">
      <c r="A80" s="93" t="s">
        <v>105</v>
      </c>
      <c r="B80" s="94" t="s">
        <v>57</v>
      </c>
      <c r="C80" s="95">
        <v>4006</v>
      </c>
      <c r="D80" s="102"/>
      <c r="E80" s="76"/>
    </row>
    <row r="81" spans="1:5" ht="20.149999999999999" customHeight="1" thickBot="1" x14ac:dyDescent="0.45">
      <c r="A81" s="142" t="s">
        <v>7</v>
      </c>
      <c r="B81" s="143"/>
      <c r="C81" s="11">
        <f>C80+C79</f>
        <v>34636</v>
      </c>
      <c r="D81" s="113"/>
      <c r="E81" s="76"/>
    </row>
    <row r="82" spans="1:5" ht="26.25" customHeight="1" thickBot="1" x14ac:dyDescent="0.35">
      <c r="A82" s="98" t="s">
        <v>107</v>
      </c>
      <c r="D82" s="73"/>
    </row>
    <row r="83" spans="1:5" ht="26.25" customHeight="1" thickBot="1" x14ac:dyDescent="0.35">
      <c r="A83" s="47" t="s">
        <v>102</v>
      </c>
      <c r="B83" s="47" t="s">
        <v>0</v>
      </c>
      <c r="C83" s="49" t="s">
        <v>115</v>
      </c>
      <c r="D83" s="107"/>
    </row>
    <row r="84" spans="1:5" ht="21.75" customHeight="1" x14ac:dyDescent="0.3">
      <c r="A84" s="32" t="s">
        <v>92</v>
      </c>
      <c r="B84" s="66">
        <v>76</v>
      </c>
      <c r="C84" s="140">
        <v>71</v>
      </c>
      <c r="D84" s="103"/>
    </row>
    <row r="85" spans="1:5" ht="21.75" customHeight="1" x14ac:dyDescent="0.3">
      <c r="A85" s="32" t="s">
        <v>93</v>
      </c>
      <c r="B85" s="60">
        <v>39</v>
      </c>
      <c r="C85" s="133">
        <v>37</v>
      </c>
      <c r="D85" s="103"/>
    </row>
    <row r="86" spans="1:5" ht="21.75" customHeight="1" x14ac:dyDescent="0.3">
      <c r="A86" s="32" t="s">
        <v>94</v>
      </c>
      <c r="B86" s="60">
        <v>180</v>
      </c>
      <c r="C86" s="133">
        <v>163</v>
      </c>
      <c r="D86" s="103"/>
    </row>
    <row r="87" spans="1:5" ht="21.75" customHeight="1" x14ac:dyDescent="0.3">
      <c r="A87" s="32" t="s">
        <v>95</v>
      </c>
      <c r="B87" s="60">
        <v>35</v>
      </c>
      <c r="C87" s="133">
        <v>43</v>
      </c>
      <c r="D87" s="103"/>
    </row>
    <row r="88" spans="1:5" ht="21.75" customHeight="1" x14ac:dyDescent="0.3">
      <c r="A88" s="32" t="s">
        <v>96</v>
      </c>
      <c r="B88" s="60">
        <v>34</v>
      </c>
      <c r="C88" s="133">
        <v>32</v>
      </c>
      <c r="D88" s="103"/>
    </row>
    <row r="89" spans="1:5" ht="21.75" customHeight="1" x14ac:dyDescent="0.3">
      <c r="A89" s="32" t="s">
        <v>97</v>
      </c>
      <c r="B89" s="60">
        <v>46</v>
      </c>
      <c r="C89" s="133">
        <v>45</v>
      </c>
      <c r="D89" s="103"/>
    </row>
    <row r="90" spans="1:5" ht="21.75" customHeight="1" x14ac:dyDescent="0.3">
      <c r="A90" s="32" t="s">
        <v>98</v>
      </c>
      <c r="B90" s="60">
        <v>239</v>
      </c>
      <c r="C90" s="133">
        <v>222</v>
      </c>
      <c r="D90" s="103"/>
    </row>
    <row r="91" spans="1:5" ht="21.75" customHeight="1" x14ac:dyDescent="0.3">
      <c r="A91" s="32" t="s">
        <v>99</v>
      </c>
      <c r="B91" s="60">
        <v>46</v>
      </c>
      <c r="C91" s="133">
        <v>78</v>
      </c>
      <c r="D91" s="103"/>
    </row>
    <row r="92" spans="1:5" ht="21.75" customHeight="1" x14ac:dyDescent="0.3">
      <c r="A92" s="32" t="s">
        <v>100</v>
      </c>
      <c r="B92" s="60">
        <v>68</v>
      </c>
      <c r="C92" s="133">
        <v>63</v>
      </c>
      <c r="D92" s="103"/>
    </row>
    <row r="93" spans="1:5" ht="21.75" customHeight="1" thickBot="1" x14ac:dyDescent="0.35">
      <c r="A93" s="32" t="s">
        <v>101</v>
      </c>
      <c r="B93" s="65">
        <v>337</v>
      </c>
      <c r="C93" s="134">
        <v>237</v>
      </c>
      <c r="D93" s="103"/>
    </row>
    <row r="94" spans="1:5" ht="20.149999999999999" customHeight="1" thickBot="1" x14ac:dyDescent="0.35">
      <c r="A94" s="56" t="s">
        <v>7</v>
      </c>
      <c r="B94" s="12">
        <f>SUM(B84:B93)</f>
        <v>1100</v>
      </c>
      <c r="C94" s="12">
        <f>SUM(C84:C93)</f>
        <v>991</v>
      </c>
      <c r="D94" s="112"/>
      <c r="E94" s="77"/>
    </row>
    <row r="95" spans="1:5" ht="20.149999999999999" customHeight="1" thickBot="1" x14ac:dyDescent="0.35">
      <c r="A95" s="61"/>
      <c r="B95" s="62"/>
      <c r="C95" s="62"/>
      <c r="D95" s="112"/>
      <c r="E95" s="77"/>
    </row>
    <row r="96" spans="1:5" ht="26.25" customHeight="1" thickBot="1" x14ac:dyDescent="0.35">
      <c r="A96" s="47" t="s">
        <v>90</v>
      </c>
      <c r="B96" s="47" t="s">
        <v>0</v>
      </c>
      <c r="C96" s="49" t="s">
        <v>115</v>
      </c>
      <c r="D96" s="107"/>
      <c r="E96" s="77"/>
    </row>
    <row r="97" spans="1:5" ht="25.5" customHeight="1" thickBot="1" x14ac:dyDescent="0.35">
      <c r="A97" s="13" t="s">
        <v>12</v>
      </c>
      <c r="B97" s="26">
        <v>263</v>
      </c>
      <c r="C97" s="53">
        <v>291</v>
      </c>
      <c r="D97" s="104"/>
      <c r="E97" s="77"/>
    </row>
    <row r="98" spans="1:5" ht="20.149999999999999" customHeight="1" thickBot="1" x14ac:dyDescent="0.35">
      <c r="A98" s="56" t="s">
        <v>7</v>
      </c>
      <c r="B98" s="12">
        <f>SUM(B97)</f>
        <v>263</v>
      </c>
      <c r="C98" s="12">
        <f>SUM(C97)</f>
        <v>291</v>
      </c>
      <c r="D98" s="112"/>
      <c r="E98" s="77"/>
    </row>
    <row r="99" spans="1:5" ht="20.149999999999999" customHeight="1" thickBot="1" x14ac:dyDescent="0.35"/>
    <row r="100" spans="1:5" ht="24" customHeight="1" thickBot="1" x14ac:dyDescent="0.35">
      <c r="A100" s="154" t="s">
        <v>54</v>
      </c>
      <c r="B100" s="159" t="s">
        <v>0</v>
      </c>
      <c r="C100" s="49" t="s">
        <v>115</v>
      </c>
    </row>
    <row r="101" spans="1:5" ht="33" customHeight="1" thickBot="1" x14ac:dyDescent="0.35">
      <c r="A101" s="155"/>
      <c r="B101" s="155"/>
      <c r="C101" s="123" t="s">
        <v>55</v>
      </c>
    </row>
    <row r="102" spans="1:5" ht="25.5" customHeight="1" x14ac:dyDescent="0.35">
      <c r="A102" s="37" t="s">
        <v>40</v>
      </c>
      <c r="B102" s="38">
        <v>10</v>
      </c>
      <c r="C102" s="39">
        <v>25</v>
      </c>
      <c r="D102" s="78"/>
      <c r="E102" s="79"/>
    </row>
    <row r="103" spans="1:5" ht="25.5" customHeight="1" x14ac:dyDescent="0.35">
      <c r="A103" s="35" t="s">
        <v>41</v>
      </c>
      <c r="B103" s="36">
        <v>16</v>
      </c>
      <c r="C103" s="29">
        <v>40</v>
      </c>
      <c r="D103" s="78"/>
      <c r="E103" s="79"/>
    </row>
    <row r="104" spans="1:5" ht="25.5" customHeight="1" x14ac:dyDescent="0.35">
      <c r="A104" s="35" t="s">
        <v>42</v>
      </c>
      <c r="B104" s="36">
        <v>40</v>
      </c>
      <c r="C104" s="29">
        <v>58</v>
      </c>
      <c r="D104" s="78"/>
      <c r="E104" s="79"/>
    </row>
    <row r="105" spans="1:5" ht="25.5" customHeight="1" x14ac:dyDescent="0.35">
      <c r="A105" s="35" t="s">
        <v>13</v>
      </c>
      <c r="B105" s="36">
        <v>10</v>
      </c>
      <c r="C105" s="29">
        <v>108</v>
      </c>
      <c r="D105" s="78"/>
      <c r="E105" s="79"/>
    </row>
    <row r="106" spans="1:5" ht="25.5" customHeight="1" x14ac:dyDescent="0.35">
      <c r="A106" s="35" t="s">
        <v>14</v>
      </c>
      <c r="B106" s="36">
        <v>24</v>
      </c>
      <c r="C106" s="52">
        <v>56</v>
      </c>
      <c r="D106" s="78"/>
      <c r="E106" s="79"/>
    </row>
    <row r="107" spans="1:5" ht="25.5" customHeight="1" x14ac:dyDescent="0.35">
      <c r="A107" s="35" t="s">
        <v>15</v>
      </c>
      <c r="B107" s="36">
        <v>27</v>
      </c>
      <c r="C107" s="30">
        <v>70</v>
      </c>
      <c r="D107" s="78"/>
      <c r="E107" s="79"/>
    </row>
    <row r="108" spans="1:5" ht="25.5" customHeight="1" x14ac:dyDescent="0.35">
      <c r="A108" s="35" t="s">
        <v>16</v>
      </c>
      <c r="B108" s="36">
        <v>41</v>
      </c>
      <c r="C108" s="30">
        <v>104</v>
      </c>
      <c r="D108" s="78"/>
      <c r="E108" s="79"/>
    </row>
    <row r="109" spans="1:5" ht="25.5" customHeight="1" x14ac:dyDescent="0.35">
      <c r="A109" s="35" t="s">
        <v>43</v>
      </c>
      <c r="B109" s="36">
        <v>5500</v>
      </c>
      <c r="C109" s="36">
        <v>9680</v>
      </c>
      <c r="D109" s="78"/>
      <c r="E109" s="79"/>
    </row>
    <row r="110" spans="1:5" ht="25.5" customHeight="1" x14ac:dyDescent="0.35">
      <c r="A110" s="35" t="s">
        <v>17</v>
      </c>
      <c r="B110" s="36">
        <v>14</v>
      </c>
      <c r="C110" s="30">
        <v>25</v>
      </c>
      <c r="D110" s="78"/>
      <c r="E110" s="79"/>
    </row>
    <row r="111" spans="1:5" ht="25.5" customHeight="1" x14ac:dyDescent="0.35">
      <c r="A111" s="35" t="s">
        <v>18</v>
      </c>
      <c r="B111" s="36">
        <v>210</v>
      </c>
      <c r="C111" s="30">
        <v>193</v>
      </c>
      <c r="D111" s="78"/>
      <c r="E111" s="79"/>
    </row>
    <row r="112" spans="1:5" ht="25.5" customHeight="1" x14ac:dyDescent="0.35">
      <c r="A112" s="35" t="s">
        <v>19</v>
      </c>
      <c r="B112" s="36">
        <v>442</v>
      </c>
      <c r="C112" s="83">
        <v>642</v>
      </c>
      <c r="D112" s="78"/>
      <c r="E112" s="79"/>
    </row>
    <row r="113" spans="1:7" ht="25.5" customHeight="1" thickBot="1" x14ac:dyDescent="0.4">
      <c r="A113" s="40" t="s">
        <v>45</v>
      </c>
      <c r="B113" s="41">
        <v>10</v>
      </c>
      <c r="C113" s="69">
        <v>10</v>
      </c>
      <c r="D113" s="78"/>
      <c r="E113" s="79"/>
    </row>
    <row r="114" spans="1:7" ht="25.5" customHeight="1" thickBot="1" x14ac:dyDescent="0.4">
      <c r="A114" s="10" t="s">
        <v>7</v>
      </c>
      <c r="B114" s="27">
        <f>SUM(B102:B113)</f>
        <v>6344</v>
      </c>
      <c r="C114" s="27">
        <f>SUM(C102:C113)</f>
        <v>11011</v>
      </c>
      <c r="D114" s="78"/>
      <c r="E114" s="79"/>
    </row>
    <row r="115" spans="1:7" ht="20.149999999999999" customHeight="1" thickBot="1" x14ac:dyDescent="0.35">
      <c r="G115" s="79"/>
    </row>
    <row r="116" spans="1:7" ht="21.75" customHeight="1" thickBot="1" x14ac:dyDescent="0.35">
      <c r="A116" s="154" t="s">
        <v>49</v>
      </c>
      <c r="B116" s="154" t="s">
        <v>0</v>
      </c>
      <c r="C116" s="49" t="s">
        <v>115</v>
      </c>
    </row>
    <row r="117" spans="1:7" ht="35.25" customHeight="1" thickBot="1" x14ac:dyDescent="0.35">
      <c r="A117" s="155"/>
      <c r="B117" s="155"/>
      <c r="C117" s="49" t="s">
        <v>55</v>
      </c>
    </row>
    <row r="118" spans="1:7" ht="25.5" customHeight="1" x14ac:dyDescent="0.3">
      <c r="A118" s="37" t="s">
        <v>40</v>
      </c>
      <c r="B118" s="57"/>
      <c r="C118" s="64">
        <v>8</v>
      </c>
    </row>
    <row r="119" spans="1:7" ht="25.5" customHeight="1" x14ac:dyDescent="0.3">
      <c r="A119" s="35" t="s">
        <v>41</v>
      </c>
      <c r="B119" s="57"/>
      <c r="C119" s="80">
        <v>14</v>
      </c>
    </row>
    <row r="120" spans="1:7" ht="25.5" customHeight="1" x14ac:dyDescent="0.3">
      <c r="A120" s="35" t="s">
        <v>42</v>
      </c>
      <c r="B120" s="57"/>
      <c r="C120" s="81">
        <v>33</v>
      </c>
    </row>
    <row r="121" spans="1:7" ht="25.5" customHeight="1" x14ac:dyDescent="0.3">
      <c r="A121" s="35" t="s">
        <v>13</v>
      </c>
      <c r="B121" s="63"/>
      <c r="C121" s="81">
        <v>1</v>
      </c>
    </row>
    <row r="122" spans="1:7" ht="25.5" customHeight="1" x14ac:dyDescent="0.3">
      <c r="A122" s="35" t="s">
        <v>14</v>
      </c>
      <c r="B122" s="57"/>
      <c r="C122" s="83">
        <v>18</v>
      </c>
    </row>
    <row r="123" spans="1:7" ht="25.5" customHeight="1" x14ac:dyDescent="0.3">
      <c r="A123" s="35" t="s">
        <v>15</v>
      </c>
      <c r="B123" s="57"/>
      <c r="C123" s="83">
        <v>36</v>
      </c>
    </row>
    <row r="124" spans="1:7" ht="25.5" customHeight="1" x14ac:dyDescent="0.3">
      <c r="A124" s="35" t="s">
        <v>16</v>
      </c>
      <c r="B124" s="57"/>
      <c r="C124" s="83">
        <v>24</v>
      </c>
    </row>
    <row r="125" spans="1:7" ht="25.5" customHeight="1" x14ac:dyDescent="0.3">
      <c r="A125" s="35" t="s">
        <v>84</v>
      </c>
      <c r="B125" s="57"/>
      <c r="C125" s="83">
        <v>0</v>
      </c>
    </row>
    <row r="126" spans="1:7" ht="25.5" customHeight="1" x14ac:dyDescent="0.3">
      <c r="A126" s="35" t="s">
        <v>78</v>
      </c>
      <c r="B126" s="57" t="s">
        <v>57</v>
      </c>
      <c r="C126" s="83">
        <v>0</v>
      </c>
    </row>
    <row r="127" spans="1:7" ht="25.5" customHeight="1" x14ac:dyDescent="0.3">
      <c r="A127" s="35" t="s">
        <v>43</v>
      </c>
      <c r="B127" s="57"/>
      <c r="C127" s="83">
        <v>5670</v>
      </c>
    </row>
    <row r="128" spans="1:7" ht="25.5" customHeight="1" x14ac:dyDescent="0.3">
      <c r="A128" s="97" t="s">
        <v>44</v>
      </c>
      <c r="B128" s="57"/>
      <c r="C128" s="96">
        <v>6</v>
      </c>
    </row>
    <row r="129" spans="1:8" ht="25.5" customHeight="1" x14ac:dyDescent="0.3">
      <c r="A129" s="35" t="s">
        <v>79</v>
      </c>
      <c r="B129" s="57"/>
      <c r="C129" s="83">
        <v>0</v>
      </c>
    </row>
    <row r="130" spans="1:8" ht="25.5" customHeight="1" x14ac:dyDescent="0.3">
      <c r="A130" s="35" t="s">
        <v>77</v>
      </c>
      <c r="B130" s="57"/>
      <c r="C130" s="83">
        <v>0</v>
      </c>
    </row>
    <row r="131" spans="1:8" ht="25.5" customHeight="1" x14ac:dyDescent="0.3">
      <c r="A131" s="35" t="s">
        <v>17</v>
      </c>
      <c r="B131" s="57"/>
      <c r="C131" s="83">
        <v>11</v>
      </c>
    </row>
    <row r="132" spans="1:8" ht="25.5" customHeight="1" x14ac:dyDescent="0.3">
      <c r="A132" s="35" t="s">
        <v>18</v>
      </c>
      <c r="B132" s="57"/>
      <c r="C132" s="83">
        <v>143</v>
      </c>
    </row>
    <row r="133" spans="1:8" ht="25.5" customHeight="1" x14ac:dyDescent="0.3">
      <c r="A133" s="35" t="s">
        <v>19</v>
      </c>
      <c r="B133" s="57"/>
      <c r="C133" s="82">
        <v>361</v>
      </c>
    </row>
    <row r="134" spans="1:8" ht="25.5" customHeight="1" thickBot="1" x14ac:dyDescent="0.35">
      <c r="A134" s="40" t="s">
        <v>45</v>
      </c>
      <c r="B134" s="57"/>
      <c r="C134" s="84">
        <v>0</v>
      </c>
    </row>
    <row r="135" spans="1:8" ht="20.149999999999999" customHeight="1" thickBot="1" x14ac:dyDescent="0.35">
      <c r="A135" s="142" t="s">
        <v>7</v>
      </c>
      <c r="B135" s="153"/>
      <c r="C135" s="27">
        <f>SUM(C118:C134)</f>
        <v>6325</v>
      </c>
    </row>
    <row r="136" spans="1:8" ht="22.5" customHeight="1" thickBot="1" x14ac:dyDescent="0.35">
      <c r="A136" s="43" t="s">
        <v>107</v>
      </c>
      <c r="B136" s="42"/>
      <c r="C136" s="88"/>
      <c r="D136" s="105"/>
    </row>
    <row r="137" spans="1:8" ht="28.15" customHeight="1" thickBot="1" x14ac:dyDescent="0.35">
      <c r="A137" s="50" t="s">
        <v>110</v>
      </c>
      <c r="B137" s="47" t="s">
        <v>0</v>
      </c>
      <c r="C137" s="49" t="s">
        <v>115</v>
      </c>
      <c r="G137" s="49" t="s">
        <v>109</v>
      </c>
      <c r="H137" s="49" t="s">
        <v>116</v>
      </c>
    </row>
    <row r="138" spans="1:8" ht="25.5" customHeight="1" x14ac:dyDescent="0.3">
      <c r="A138" s="45" t="s">
        <v>81</v>
      </c>
      <c r="B138" s="144" t="s">
        <v>57</v>
      </c>
      <c r="C138" s="128">
        <f>G138+H138</f>
        <v>135</v>
      </c>
      <c r="G138" s="125">
        <v>135</v>
      </c>
      <c r="H138" s="125">
        <v>0</v>
      </c>
    </row>
    <row r="139" spans="1:8" ht="25.5" customHeight="1" x14ac:dyDescent="0.3">
      <c r="A139" s="45" t="s">
        <v>40</v>
      </c>
      <c r="B139" s="145"/>
      <c r="C139" s="4">
        <f t="shared" ref="C139:C156" si="0">G139+H139</f>
        <v>3</v>
      </c>
      <c r="G139" s="124">
        <v>0</v>
      </c>
      <c r="H139" s="124">
        <v>3</v>
      </c>
    </row>
    <row r="140" spans="1:8" ht="25.5" customHeight="1" x14ac:dyDescent="0.3">
      <c r="A140" s="45" t="s">
        <v>41</v>
      </c>
      <c r="B140" s="145"/>
      <c r="C140" s="4">
        <f t="shared" si="0"/>
        <v>137</v>
      </c>
      <c r="G140" s="124">
        <v>0</v>
      </c>
      <c r="H140" s="124">
        <v>137</v>
      </c>
    </row>
    <row r="141" spans="1:8" ht="25.5" customHeight="1" x14ac:dyDescent="0.3">
      <c r="A141" s="45" t="s">
        <v>42</v>
      </c>
      <c r="B141" s="145"/>
      <c r="C141" s="4">
        <f t="shared" si="0"/>
        <v>172</v>
      </c>
      <c r="G141" s="124">
        <f>13+6+2+15</f>
        <v>36</v>
      </c>
      <c r="H141" s="124">
        <v>136</v>
      </c>
    </row>
    <row r="142" spans="1:8" ht="25.5" customHeight="1" x14ac:dyDescent="0.3">
      <c r="A142" s="45" t="s">
        <v>13</v>
      </c>
      <c r="B142" s="145"/>
      <c r="C142" s="4">
        <f t="shared" si="0"/>
        <v>887</v>
      </c>
      <c r="G142" s="126">
        <v>183</v>
      </c>
      <c r="H142" s="126">
        <v>704</v>
      </c>
    </row>
    <row r="143" spans="1:8" ht="25.5" customHeight="1" x14ac:dyDescent="0.3">
      <c r="A143" s="45" t="s">
        <v>14</v>
      </c>
      <c r="B143" s="145"/>
      <c r="C143" s="4">
        <f t="shared" si="0"/>
        <v>34</v>
      </c>
      <c r="G143" s="126">
        <v>6</v>
      </c>
      <c r="H143" s="126">
        <v>28</v>
      </c>
    </row>
    <row r="144" spans="1:8" ht="25.5" customHeight="1" x14ac:dyDescent="0.3">
      <c r="A144" s="45" t="s">
        <v>15</v>
      </c>
      <c r="B144" s="145"/>
      <c r="C144" s="4">
        <f t="shared" si="0"/>
        <v>166</v>
      </c>
      <c r="G144" s="126">
        <v>10</v>
      </c>
      <c r="H144" s="126">
        <v>156</v>
      </c>
    </row>
    <row r="145" spans="1:8" ht="25.5" customHeight="1" x14ac:dyDescent="0.3">
      <c r="A145" s="45" t="s">
        <v>16</v>
      </c>
      <c r="B145" s="145"/>
      <c r="C145" s="4">
        <f t="shared" si="0"/>
        <v>92</v>
      </c>
      <c r="G145" s="124">
        <v>0</v>
      </c>
      <c r="H145" s="124">
        <v>92</v>
      </c>
    </row>
    <row r="146" spans="1:8" ht="25.5" customHeight="1" x14ac:dyDescent="0.3">
      <c r="A146" s="45" t="s">
        <v>84</v>
      </c>
      <c r="B146" s="145"/>
      <c r="C146" s="4">
        <f t="shared" si="0"/>
        <v>0</v>
      </c>
      <c r="G146" s="124">
        <v>0</v>
      </c>
      <c r="H146" s="124">
        <v>0</v>
      </c>
    </row>
    <row r="147" spans="1:8" ht="25.5" customHeight="1" x14ac:dyDescent="0.3">
      <c r="A147" s="45" t="s">
        <v>78</v>
      </c>
      <c r="B147" s="145"/>
      <c r="C147" s="4">
        <f t="shared" si="0"/>
        <v>499</v>
      </c>
      <c r="G147" s="124">
        <v>0</v>
      </c>
      <c r="H147" s="124">
        <v>499</v>
      </c>
    </row>
    <row r="148" spans="1:8" ht="25.5" customHeight="1" x14ac:dyDescent="0.3">
      <c r="A148" s="45" t="s">
        <v>43</v>
      </c>
      <c r="B148" s="145"/>
      <c r="C148" s="4">
        <f t="shared" si="0"/>
        <v>24105</v>
      </c>
      <c r="G148" s="124">
        <f>3412+1000+1434+6230</f>
        <v>12076</v>
      </c>
      <c r="H148" s="124">
        <v>12029</v>
      </c>
    </row>
    <row r="149" spans="1:8" ht="25.5" customHeight="1" x14ac:dyDescent="0.3">
      <c r="A149" s="45" t="s">
        <v>44</v>
      </c>
      <c r="B149" s="145"/>
      <c r="C149" s="4">
        <f t="shared" si="0"/>
        <v>52</v>
      </c>
      <c r="G149" s="124">
        <v>0</v>
      </c>
      <c r="H149" s="124">
        <v>52</v>
      </c>
    </row>
    <row r="150" spans="1:8" ht="25.5" customHeight="1" x14ac:dyDescent="0.3">
      <c r="A150" s="45" t="s">
        <v>79</v>
      </c>
      <c r="B150" s="145"/>
      <c r="C150" s="4">
        <f t="shared" si="0"/>
        <v>7</v>
      </c>
      <c r="G150" s="124">
        <v>0</v>
      </c>
      <c r="H150" s="124">
        <v>7</v>
      </c>
    </row>
    <row r="151" spans="1:8" ht="25.5" customHeight="1" x14ac:dyDescent="0.3">
      <c r="A151" s="45" t="s">
        <v>77</v>
      </c>
      <c r="B151" s="145"/>
      <c r="C151" s="4">
        <f t="shared" si="0"/>
        <v>0</v>
      </c>
      <c r="G151" s="124">
        <v>0</v>
      </c>
      <c r="H151" s="124">
        <v>0</v>
      </c>
    </row>
    <row r="152" spans="1:8" ht="25.5" customHeight="1" x14ac:dyDescent="0.3">
      <c r="A152" s="45" t="s">
        <v>17</v>
      </c>
      <c r="B152" s="145"/>
      <c r="C152" s="4">
        <f t="shared" si="0"/>
        <v>3813</v>
      </c>
      <c r="G152" s="124">
        <v>1049</v>
      </c>
      <c r="H152" s="124">
        <v>2764</v>
      </c>
    </row>
    <row r="153" spans="1:8" ht="25.5" customHeight="1" x14ac:dyDescent="0.3">
      <c r="A153" s="45" t="s">
        <v>18</v>
      </c>
      <c r="B153" s="145"/>
      <c r="C153" s="4">
        <f t="shared" si="0"/>
        <v>704</v>
      </c>
      <c r="G153" s="126">
        <v>46</v>
      </c>
      <c r="H153" s="126">
        <v>658</v>
      </c>
    </row>
    <row r="154" spans="1:8" ht="25.5" customHeight="1" x14ac:dyDescent="0.3">
      <c r="A154" s="45" t="s">
        <v>19</v>
      </c>
      <c r="B154" s="145"/>
      <c r="C154" s="4">
        <f t="shared" si="0"/>
        <v>441</v>
      </c>
      <c r="G154" s="126">
        <v>126</v>
      </c>
      <c r="H154" s="126">
        <v>315</v>
      </c>
    </row>
    <row r="155" spans="1:8" ht="25.5" customHeight="1" x14ac:dyDescent="0.3">
      <c r="A155" s="45" t="s">
        <v>82</v>
      </c>
      <c r="B155" s="145"/>
      <c r="C155" s="4">
        <f t="shared" si="0"/>
        <v>710</v>
      </c>
      <c r="G155" s="126">
        <v>83</v>
      </c>
      <c r="H155" s="126">
        <v>627</v>
      </c>
    </row>
    <row r="156" spans="1:8" ht="25.5" customHeight="1" x14ac:dyDescent="0.3">
      <c r="A156" s="45" t="s">
        <v>83</v>
      </c>
      <c r="B156" s="145"/>
      <c r="C156" s="4">
        <f t="shared" si="0"/>
        <v>154</v>
      </c>
      <c r="G156" s="126">
        <v>7</v>
      </c>
      <c r="H156" s="126">
        <v>147</v>
      </c>
    </row>
    <row r="157" spans="1:8" ht="25.5" customHeight="1" thickBot="1" x14ac:dyDescent="0.35">
      <c r="A157" s="46" t="s">
        <v>45</v>
      </c>
      <c r="B157" s="146"/>
      <c r="C157" s="129">
        <f>G157+H157</f>
        <v>3</v>
      </c>
      <c r="G157" s="127">
        <v>0</v>
      </c>
      <c r="H157" s="127">
        <v>3</v>
      </c>
    </row>
    <row r="158" spans="1:8" ht="20.149999999999999" customHeight="1" thickBot="1" x14ac:dyDescent="0.35">
      <c r="A158" s="142" t="s">
        <v>7</v>
      </c>
      <c r="B158" s="143"/>
      <c r="C158" s="11">
        <f>SUM(C138:C157)</f>
        <v>32114</v>
      </c>
      <c r="G158" s="11">
        <f>SUM(G138:G157)</f>
        <v>13757</v>
      </c>
      <c r="H158" s="11">
        <f>SUM(H138:H157)</f>
        <v>18357</v>
      </c>
    </row>
    <row r="159" spans="1:8" ht="23.25" customHeight="1" thickBot="1" x14ac:dyDescent="0.35">
      <c r="A159" s="44" t="s">
        <v>107</v>
      </c>
      <c r="D159" s="73"/>
    </row>
    <row r="160" spans="1:8" ht="27.75" customHeight="1" thickBot="1" x14ac:dyDescent="0.35">
      <c r="A160" s="47" t="s">
        <v>80</v>
      </c>
      <c r="B160" s="47" t="s">
        <v>0</v>
      </c>
      <c r="C160" s="49" t="s">
        <v>115</v>
      </c>
      <c r="D160" s="107"/>
    </row>
    <row r="161" spans="1:4" ht="26.25" customHeight="1" x14ac:dyDescent="0.3">
      <c r="A161" s="3" t="s">
        <v>1</v>
      </c>
      <c r="B161" s="117">
        <f>B8</f>
        <v>926</v>
      </c>
      <c r="C161" s="85">
        <f>C8</f>
        <v>848</v>
      </c>
      <c r="D161" s="111"/>
    </row>
    <row r="162" spans="1:4" ht="26.25" customHeight="1" x14ac:dyDescent="0.3">
      <c r="A162" s="2" t="s">
        <v>2</v>
      </c>
      <c r="B162" s="118">
        <f>B14</f>
        <v>545</v>
      </c>
      <c r="C162" s="5">
        <f>C14</f>
        <v>623</v>
      </c>
      <c r="D162" s="111"/>
    </row>
    <row r="163" spans="1:4" ht="26.25" customHeight="1" x14ac:dyDescent="0.3">
      <c r="A163" s="2" t="s">
        <v>3</v>
      </c>
      <c r="B163" s="118">
        <f>B28</f>
        <v>15642</v>
      </c>
      <c r="C163" s="5">
        <f>C28</f>
        <v>16227</v>
      </c>
      <c r="D163" s="111"/>
    </row>
    <row r="164" spans="1:4" ht="26.25" customHeight="1" x14ac:dyDescent="0.3">
      <c r="A164" s="2" t="s">
        <v>5</v>
      </c>
      <c r="B164" s="119">
        <v>30000</v>
      </c>
      <c r="C164" s="5">
        <f>C79</f>
        <v>30630</v>
      </c>
      <c r="D164" s="111"/>
    </row>
    <row r="165" spans="1:4" ht="26.25" customHeight="1" x14ac:dyDescent="0.3">
      <c r="A165" s="2" t="s">
        <v>4</v>
      </c>
      <c r="B165" s="120">
        <f>B70</f>
        <v>60</v>
      </c>
      <c r="C165" s="5">
        <f>C70</f>
        <v>60</v>
      </c>
      <c r="D165" s="111"/>
    </row>
    <row r="166" spans="1:4" ht="26.25" customHeight="1" x14ac:dyDescent="0.3">
      <c r="A166" s="2" t="s">
        <v>48</v>
      </c>
      <c r="B166" s="118">
        <f>B94</f>
        <v>1100</v>
      </c>
      <c r="C166" s="5">
        <f>C94</f>
        <v>991</v>
      </c>
      <c r="D166" s="111"/>
    </row>
    <row r="167" spans="1:4" ht="26.25" customHeight="1" x14ac:dyDescent="0.3">
      <c r="A167" s="2" t="s">
        <v>6</v>
      </c>
      <c r="B167" s="120">
        <v>263</v>
      </c>
      <c r="C167" s="5">
        <f>C98</f>
        <v>291</v>
      </c>
      <c r="D167" s="111"/>
    </row>
    <row r="168" spans="1:4" ht="26.25" customHeight="1" x14ac:dyDescent="0.3">
      <c r="A168" s="2" t="s">
        <v>56</v>
      </c>
      <c r="B168" s="121">
        <f>B114</f>
        <v>6344</v>
      </c>
      <c r="C168" s="5">
        <f>C114</f>
        <v>11011</v>
      </c>
      <c r="D168" s="111"/>
    </row>
    <row r="169" spans="1:4" ht="26.25" customHeight="1" x14ac:dyDescent="0.3">
      <c r="A169" s="2" t="s">
        <v>50</v>
      </c>
      <c r="B169" s="121" t="s">
        <v>57</v>
      </c>
      <c r="C169" s="5">
        <f>C135</f>
        <v>6325</v>
      </c>
      <c r="D169" s="111"/>
    </row>
    <row r="170" spans="1:4" x14ac:dyDescent="0.3">
      <c r="A170" s="122">
        <f ca="1">TODAY()</f>
        <v>45615</v>
      </c>
    </row>
    <row r="175" spans="1:4" ht="14.5" x14ac:dyDescent="0.35">
      <c r="C175" s="116"/>
    </row>
  </sheetData>
  <sortState xmlns:xlrd2="http://schemas.microsoft.com/office/spreadsheetml/2017/richdata2" ref="A138:C157">
    <sortCondition ref="A138:A157"/>
  </sortState>
  <mergeCells count="15">
    <mergeCell ref="A158:B158"/>
    <mergeCell ref="B138:B157"/>
    <mergeCell ref="A1:C1"/>
    <mergeCell ref="A53:B53"/>
    <mergeCell ref="A2:C2"/>
    <mergeCell ref="A135:B135"/>
    <mergeCell ref="A100:A101"/>
    <mergeCell ref="B31:B52"/>
    <mergeCell ref="B100:B101"/>
    <mergeCell ref="A67:B67"/>
    <mergeCell ref="A3:C3"/>
    <mergeCell ref="B56:B66"/>
    <mergeCell ref="A116:A117"/>
    <mergeCell ref="B116:B117"/>
    <mergeCell ref="A81:B81"/>
  </mergeCells>
  <phoneticPr fontId="7" type="noConversion"/>
  <printOptions horizontalCentered="1" verticalCentered="1"/>
  <pageMargins left="0.11811023622047245" right="0.19685039370078741" top="0.19685039370078741" bottom="0.19685039370078741" header="0.11811023622047245" footer="0.11811023622047245"/>
  <pageSetup paperSize="9" scale="74" firstPageNumber="0" fitToHeight="0" orientation="portrait" useFirstPageNumber="1" horizontalDpi="4294967294" r:id="rId1"/>
  <headerFooter>
    <oddFooter xml:space="preserve">&amp;RCRER - Produção Assistencial </oddFooter>
  </headerFooter>
  <rowBreaks count="4" manualBreakCount="4">
    <brk id="53" max="2" man="1"/>
    <brk id="98" max="2" man="1"/>
    <brk id="136" max="2" man="1"/>
    <brk id="170" max="2" man="1"/>
  </rowBreaks>
  <colBreaks count="1" manualBreakCount="1">
    <brk id="3" max="16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2A52D-76DA-4BAD-B811-B3A029EC7641}">
  <dimension ref="A1:F64"/>
  <sheetViews>
    <sheetView tabSelected="1" topLeftCell="A56" workbookViewId="0">
      <selection activeCell="A10" sqref="A10"/>
    </sheetView>
  </sheetViews>
  <sheetFormatPr defaultRowHeight="14.5" x14ac:dyDescent="0.35"/>
  <cols>
    <col min="1" max="1" width="109.7265625" customWidth="1"/>
    <col min="2" max="2" width="18.26953125" bestFit="1" customWidth="1"/>
    <col min="3" max="3" width="17.1796875" customWidth="1"/>
    <col min="4" max="4" width="9" hidden="1" customWidth="1"/>
  </cols>
  <sheetData>
    <row r="1" spans="1:6" ht="15" thickBot="1" x14ac:dyDescent="0.4">
      <c r="A1" s="165"/>
      <c r="B1" s="165"/>
      <c r="C1" s="165"/>
    </row>
    <row r="2" spans="1:6" ht="16" thickBot="1" x14ac:dyDescent="0.4">
      <c r="A2" s="166" t="s">
        <v>53</v>
      </c>
      <c r="B2" s="167"/>
      <c r="C2" s="168"/>
    </row>
    <row r="3" spans="1:6" ht="16" thickBot="1" x14ac:dyDescent="0.4">
      <c r="A3" s="169" t="s">
        <v>120</v>
      </c>
      <c r="B3" s="170"/>
      <c r="C3" s="171"/>
    </row>
    <row r="4" spans="1:6" ht="15.5" x14ac:dyDescent="0.35">
      <c r="A4" s="172"/>
      <c r="B4" s="173" t="s">
        <v>0</v>
      </c>
      <c r="C4" s="174" t="s">
        <v>121</v>
      </c>
    </row>
    <row r="5" spans="1:6" ht="15.5" x14ac:dyDescent="0.35">
      <c r="A5" s="175" t="s">
        <v>122</v>
      </c>
      <c r="B5" s="176" t="s">
        <v>123</v>
      </c>
      <c r="C5" s="177">
        <f>C6/C7</f>
        <v>0.87546886721680417</v>
      </c>
      <c r="D5" s="178" t="s">
        <v>124</v>
      </c>
      <c r="E5" t="s">
        <v>125</v>
      </c>
    </row>
    <row r="6" spans="1:6" ht="15.5" x14ac:dyDescent="0.35">
      <c r="A6" s="179" t="s">
        <v>126</v>
      </c>
      <c r="B6" s="176"/>
      <c r="C6" s="180">
        <v>3501</v>
      </c>
      <c r="D6" s="178"/>
      <c r="E6" s="181"/>
    </row>
    <row r="7" spans="1:6" ht="15.5" x14ac:dyDescent="0.35">
      <c r="A7" s="179" t="s">
        <v>127</v>
      </c>
      <c r="B7" s="176"/>
      <c r="C7" s="180">
        <v>3999</v>
      </c>
      <c r="E7" s="181"/>
    </row>
    <row r="8" spans="1:6" ht="15.5" x14ac:dyDescent="0.35">
      <c r="A8" s="182" t="s">
        <v>128</v>
      </c>
      <c r="B8" s="183" t="s">
        <v>129</v>
      </c>
      <c r="C8" s="184">
        <f>C9/C10</f>
        <v>4.1285377358490569</v>
      </c>
      <c r="D8" s="178" t="s">
        <v>130</v>
      </c>
      <c r="E8" t="s">
        <v>125</v>
      </c>
    </row>
    <row r="9" spans="1:6" ht="15.5" x14ac:dyDescent="0.35">
      <c r="A9" s="179" t="s">
        <v>126</v>
      </c>
      <c r="B9" s="183"/>
      <c r="C9" s="180">
        <v>3501</v>
      </c>
    </row>
    <row r="10" spans="1:6" ht="15.5" x14ac:dyDescent="0.35">
      <c r="A10" s="179" t="s">
        <v>131</v>
      </c>
      <c r="B10" s="183"/>
      <c r="C10" s="185">
        <v>848</v>
      </c>
    </row>
    <row r="11" spans="1:6" ht="15.5" x14ac:dyDescent="0.35">
      <c r="A11" s="186" t="s">
        <v>132</v>
      </c>
      <c r="B11" s="187" t="s">
        <v>133</v>
      </c>
      <c r="C11" s="188">
        <f>C12*24</f>
        <v>14.095305539691608</v>
      </c>
      <c r="D11" s="178" t="s">
        <v>134</v>
      </c>
      <c r="E11" t="s">
        <v>125</v>
      </c>
    </row>
    <row r="12" spans="1:6" ht="15.5" x14ac:dyDescent="0.35">
      <c r="A12" s="179" t="s">
        <v>135</v>
      </c>
      <c r="B12" s="187"/>
      <c r="C12" s="189">
        <f>((100-C13)*(C14))/C13</f>
        <v>0.58730439748715035</v>
      </c>
      <c r="D12" s="190"/>
      <c r="E12" s="190"/>
    </row>
    <row r="13" spans="1:6" ht="15.5" x14ac:dyDescent="0.35">
      <c r="A13" s="179" t="s">
        <v>136</v>
      </c>
      <c r="B13" s="187"/>
      <c r="C13" s="191">
        <v>87.55</v>
      </c>
      <c r="E13" s="190"/>
      <c r="F13" s="190"/>
    </row>
    <row r="14" spans="1:6" ht="15.5" x14ac:dyDescent="0.35">
      <c r="A14" s="179" t="s">
        <v>137</v>
      </c>
      <c r="B14" s="187"/>
      <c r="C14" s="191">
        <v>4.13</v>
      </c>
    </row>
    <row r="15" spans="1:6" ht="15.5" x14ac:dyDescent="0.35">
      <c r="A15" s="182" t="s">
        <v>138</v>
      </c>
      <c r="B15" s="183" t="s">
        <v>139</v>
      </c>
      <c r="C15" s="192">
        <f>C16/C17</f>
        <v>3.5335689045936397E-2</v>
      </c>
    </row>
    <row r="16" spans="1:6" ht="15.5" x14ac:dyDescent="0.35">
      <c r="A16" s="193" t="s">
        <v>140</v>
      </c>
      <c r="B16" s="183"/>
      <c r="C16" s="185">
        <v>30</v>
      </c>
    </row>
    <row r="17" spans="1:6" ht="15.5" x14ac:dyDescent="0.35">
      <c r="A17" s="194" t="s">
        <v>141</v>
      </c>
      <c r="B17" s="183"/>
      <c r="C17" s="185">
        <v>849</v>
      </c>
    </row>
    <row r="18" spans="1:6" ht="15.5" x14ac:dyDescent="0.35">
      <c r="A18" s="195" t="s">
        <v>142</v>
      </c>
      <c r="B18" s="183" t="s">
        <v>143</v>
      </c>
      <c r="C18" s="192">
        <f>C19/C20</f>
        <v>6.5359477124183009E-3</v>
      </c>
    </row>
    <row r="19" spans="1:6" ht="15.5" x14ac:dyDescent="0.35">
      <c r="A19" s="193" t="s">
        <v>144</v>
      </c>
      <c r="B19" s="183"/>
      <c r="C19" s="185">
        <v>1</v>
      </c>
    </row>
    <row r="20" spans="1:6" ht="15.5" x14ac:dyDescent="0.35">
      <c r="A20" s="196" t="s">
        <v>145</v>
      </c>
      <c r="B20" s="197"/>
      <c r="C20" s="198">
        <v>153</v>
      </c>
    </row>
    <row r="21" spans="1:6" ht="15.5" x14ac:dyDescent="0.35">
      <c r="A21" s="182" t="s">
        <v>146</v>
      </c>
      <c r="B21" s="199" t="s">
        <v>147</v>
      </c>
      <c r="C21" s="192">
        <f>C22/C23</f>
        <v>3.2327586206896551E-3</v>
      </c>
    </row>
    <row r="22" spans="1:6" ht="15.5" x14ac:dyDescent="0.35">
      <c r="A22" s="193" t="s">
        <v>148</v>
      </c>
      <c r="B22" s="199"/>
      <c r="C22" s="185">
        <v>3</v>
      </c>
    </row>
    <row r="23" spans="1:6" ht="15.5" x14ac:dyDescent="0.35">
      <c r="A23" s="194" t="s">
        <v>149</v>
      </c>
      <c r="B23" s="199"/>
      <c r="C23" s="198">
        <v>928</v>
      </c>
      <c r="D23" s="200"/>
    </row>
    <row r="24" spans="1:6" x14ac:dyDescent="0.35">
      <c r="A24" s="201" t="s">
        <v>150</v>
      </c>
      <c r="B24" s="202"/>
      <c r="C24" s="203"/>
      <c r="D24" s="200"/>
    </row>
    <row r="25" spans="1:6" ht="15.5" x14ac:dyDescent="0.35">
      <c r="A25" s="195" t="s">
        <v>151</v>
      </c>
      <c r="B25" s="199" t="s">
        <v>152</v>
      </c>
      <c r="C25" s="192">
        <f>C26/C27</f>
        <v>4.7965116279069769E-2</v>
      </c>
    </row>
    <row r="26" spans="1:6" ht="15.5" x14ac:dyDescent="0.35">
      <c r="A26" s="193" t="s">
        <v>153</v>
      </c>
      <c r="B26" s="199"/>
      <c r="C26" s="185">
        <v>33</v>
      </c>
    </row>
    <row r="27" spans="1:6" ht="15.5" x14ac:dyDescent="0.35">
      <c r="A27" s="204" t="s">
        <v>154</v>
      </c>
      <c r="B27" s="199"/>
      <c r="C27" s="185">
        <v>688</v>
      </c>
    </row>
    <row r="28" spans="1:6" ht="31" x14ac:dyDescent="0.35">
      <c r="A28" s="205" t="s">
        <v>155</v>
      </c>
      <c r="B28" s="206" t="s">
        <v>156</v>
      </c>
      <c r="C28" s="207" t="s">
        <v>157</v>
      </c>
      <c r="D28" s="208"/>
      <c r="E28" s="208"/>
      <c r="F28" s="208"/>
    </row>
    <row r="29" spans="1:6" ht="15.5" x14ac:dyDescent="0.35">
      <c r="A29" s="209" t="s">
        <v>158</v>
      </c>
      <c r="B29" s="206"/>
      <c r="C29" s="210"/>
      <c r="D29" s="208"/>
      <c r="E29" s="208"/>
      <c r="F29" s="208"/>
    </row>
    <row r="30" spans="1:6" ht="15.5" x14ac:dyDescent="0.35">
      <c r="A30" s="209" t="s">
        <v>159</v>
      </c>
      <c r="B30" s="206"/>
      <c r="C30" s="211"/>
      <c r="D30" s="208"/>
      <c r="E30" s="208"/>
      <c r="F30" s="208"/>
    </row>
    <row r="31" spans="1:6" ht="31" x14ac:dyDescent="0.35">
      <c r="A31" s="212" t="s">
        <v>160</v>
      </c>
      <c r="B31" s="187" t="s">
        <v>161</v>
      </c>
      <c r="C31" s="192">
        <f>C32/C33</f>
        <v>7.6941630487216597E-2</v>
      </c>
    </row>
    <row r="32" spans="1:6" ht="15.5" x14ac:dyDescent="0.35">
      <c r="A32" s="213" t="s">
        <v>158</v>
      </c>
      <c r="B32" s="187"/>
      <c r="C32" s="214">
        <v>319</v>
      </c>
    </row>
    <row r="33" spans="1:3" ht="15.5" x14ac:dyDescent="0.35">
      <c r="A33" s="213" t="s">
        <v>159</v>
      </c>
      <c r="B33" s="187"/>
      <c r="C33" s="215">
        <v>4146</v>
      </c>
    </row>
    <row r="34" spans="1:3" ht="15.5" x14ac:dyDescent="0.35">
      <c r="A34" s="212" t="s">
        <v>162</v>
      </c>
      <c r="B34" s="176" t="s">
        <v>163</v>
      </c>
      <c r="C34" s="192">
        <f>C35/C36</f>
        <v>0.86155913978494625</v>
      </c>
    </row>
    <row r="35" spans="1:3" ht="15.5" x14ac:dyDescent="0.35">
      <c r="A35" s="213" t="s">
        <v>164</v>
      </c>
      <c r="B35" s="176"/>
      <c r="C35" s="216">
        <v>3846</v>
      </c>
    </row>
    <row r="36" spans="1:3" ht="15.5" x14ac:dyDescent="0.35">
      <c r="A36" s="213" t="s">
        <v>165</v>
      </c>
      <c r="B36" s="176"/>
      <c r="C36" s="216">
        <v>4464</v>
      </c>
    </row>
    <row r="37" spans="1:3" ht="31" x14ac:dyDescent="0.35">
      <c r="A37" s="212" t="s">
        <v>166</v>
      </c>
      <c r="B37" s="187" t="s">
        <v>167</v>
      </c>
      <c r="C37" s="192">
        <f>C38/C39</f>
        <v>1</v>
      </c>
    </row>
    <row r="38" spans="1:3" ht="15.5" x14ac:dyDescent="0.35">
      <c r="A38" s="213" t="s">
        <v>168</v>
      </c>
      <c r="B38" s="187"/>
      <c r="C38" s="217">
        <v>32</v>
      </c>
    </row>
    <row r="39" spans="1:3" ht="15.5" x14ac:dyDescent="0.35">
      <c r="A39" s="213" t="s">
        <v>169</v>
      </c>
      <c r="B39" s="187"/>
      <c r="C39" s="217">
        <v>32</v>
      </c>
    </row>
    <row r="40" spans="1:3" ht="31" x14ac:dyDescent="0.35">
      <c r="A40" s="212" t="s">
        <v>170</v>
      </c>
      <c r="B40" s="187" t="s">
        <v>167</v>
      </c>
      <c r="C40" s="192">
        <f>C41/C42</f>
        <v>1</v>
      </c>
    </row>
    <row r="41" spans="1:3" ht="15.5" x14ac:dyDescent="0.35">
      <c r="A41" s="213" t="s">
        <v>171</v>
      </c>
      <c r="B41" s="187"/>
      <c r="C41" s="217">
        <v>32</v>
      </c>
    </row>
    <row r="42" spans="1:3" ht="15.5" x14ac:dyDescent="0.35">
      <c r="A42" s="213" t="s">
        <v>172</v>
      </c>
      <c r="B42" s="187"/>
      <c r="C42" s="217">
        <v>32</v>
      </c>
    </row>
    <row r="43" spans="1:3" ht="15.5" x14ac:dyDescent="0.35">
      <c r="A43" s="218" t="s">
        <v>173</v>
      </c>
      <c r="B43" s="219" t="s">
        <v>174</v>
      </c>
      <c r="C43" s="220">
        <f>C44/C45</f>
        <v>0.99461786867599566</v>
      </c>
    </row>
    <row r="44" spans="1:3" ht="15.5" x14ac:dyDescent="0.35">
      <c r="A44" s="213" t="s">
        <v>175</v>
      </c>
      <c r="B44" s="221"/>
      <c r="C44" s="217">
        <v>924</v>
      </c>
    </row>
    <row r="45" spans="1:3" ht="15.5" x14ac:dyDescent="0.35">
      <c r="A45" s="213" t="s">
        <v>176</v>
      </c>
      <c r="B45" s="222"/>
      <c r="C45" s="217">
        <v>929</v>
      </c>
    </row>
    <row r="46" spans="1:3" ht="15.5" x14ac:dyDescent="0.35">
      <c r="A46" s="218" t="s">
        <v>177</v>
      </c>
      <c r="B46" s="187" t="s">
        <v>178</v>
      </c>
      <c r="C46" s="220">
        <f>C47/C48</f>
        <v>1.8432671395765335E-3</v>
      </c>
    </row>
    <row r="47" spans="1:3" ht="15.5" x14ac:dyDescent="0.35">
      <c r="A47" s="213" t="s">
        <v>179</v>
      </c>
      <c r="B47" s="187"/>
      <c r="C47" s="223">
        <v>1781.32</v>
      </c>
    </row>
    <row r="48" spans="1:3" ht="15.5" x14ac:dyDescent="0.35">
      <c r="A48" s="213" t="s">
        <v>180</v>
      </c>
      <c r="B48" s="187"/>
      <c r="C48" s="223">
        <v>966392.75</v>
      </c>
    </row>
    <row r="49" spans="1:3" ht="15.5" x14ac:dyDescent="0.35">
      <c r="A49" s="224" t="s">
        <v>181</v>
      </c>
      <c r="B49" s="219" t="s">
        <v>182</v>
      </c>
      <c r="C49" s="220">
        <f>C50/C51</f>
        <v>0.98671096345514953</v>
      </c>
    </row>
    <row r="50" spans="1:3" ht="15.5" x14ac:dyDescent="0.35">
      <c r="A50" s="213" t="s">
        <v>183</v>
      </c>
      <c r="B50" s="221"/>
      <c r="C50" s="217">
        <v>297</v>
      </c>
    </row>
    <row r="51" spans="1:3" ht="15.5" x14ac:dyDescent="0.35">
      <c r="A51" s="213" t="s">
        <v>184</v>
      </c>
      <c r="B51" s="222"/>
      <c r="C51" s="217">
        <v>301</v>
      </c>
    </row>
    <row r="53" spans="1:3" ht="15.5" x14ac:dyDescent="0.35">
      <c r="A53" s="225" t="s">
        <v>185</v>
      </c>
    </row>
    <row r="54" spans="1:3" ht="15.5" x14ac:dyDescent="0.35">
      <c r="A54" s="212" t="s">
        <v>186</v>
      </c>
      <c r="B54" s="219" t="s">
        <v>187</v>
      </c>
      <c r="C54" s="192">
        <f>C55/C56</f>
        <v>1</v>
      </c>
    </row>
    <row r="55" spans="1:3" ht="15.5" x14ac:dyDescent="0.35">
      <c r="A55" s="213" t="s">
        <v>188</v>
      </c>
      <c r="B55" s="221"/>
      <c r="C55" s="216">
        <v>12</v>
      </c>
    </row>
    <row r="56" spans="1:3" ht="15.5" x14ac:dyDescent="0.35">
      <c r="A56" s="213" t="s">
        <v>189</v>
      </c>
      <c r="B56" s="222"/>
      <c r="C56" s="216">
        <v>12</v>
      </c>
    </row>
    <row r="57" spans="1:3" ht="15.5" x14ac:dyDescent="0.35">
      <c r="A57" s="212" t="s">
        <v>190</v>
      </c>
      <c r="B57" s="219" t="s">
        <v>187</v>
      </c>
      <c r="C57" s="192">
        <f>C58/C59</f>
        <v>1</v>
      </c>
    </row>
    <row r="58" spans="1:3" ht="15.5" x14ac:dyDescent="0.35">
      <c r="A58" s="213" t="s">
        <v>191</v>
      </c>
      <c r="B58" s="221"/>
      <c r="C58" s="216">
        <v>36278</v>
      </c>
    </row>
    <row r="59" spans="1:3" ht="15.5" x14ac:dyDescent="0.35">
      <c r="A59" s="213" t="s">
        <v>192</v>
      </c>
      <c r="B59" s="222"/>
      <c r="C59" s="216">
        <v>36278</v>
      </c>
    </row>
    <row r="60" spans="1:3" ht="31" x14ac:dyDescent="0.35">
      <c r="A60" s="212" t="s">
        <v>193</v>
      </c>
      <c r="B60" s="219" t="s">
        <v>187</v>
      </c>
      <c r="C60" s="192">
        <f>C61/C62</f>
        <v>1</v>
      </c>
    </row>
    <row r="61" spans="1:3" ht="15.5" x14ac:dyDescent="0.35">
      <c r="A61" s="213" t="s">
        <v>194</v>
      </c>
      <c r="B61" s="221"/>
      <c r="C61" s="216">
        <v>17</v>
      </c>
    </row>
    <row r="62" spans="1:3" ht="15.5" x14ac:dyDescent="0.35">
      <c r="A62" s="213" t="s">
        <v>195</v>
      </c>
      <c r="B62" s="222"/>
      <c r="C62" s="216">
        <v>17</v>
      </c>
    </row>
    <row r="64" spans="1:3" x14ac:dyDescent="0.35">
      <c r="A64" s="226">
        <f ca="1">TODAY()</f>
        <v>45615</v>
      </c>
    </row>
  </sheetData>
  <mergeCells count="24">
    <mergeCell ref="B43:B45"/>
    <mergeCell ref="B46:B48"/>
    <mergeCell ref="B49:B51"/>
    <mergeCell ref="B54:B56"/>
    <mergeCell ref="B57:B59"/>
    <mergeCell ref="B60:B62"/>
    <mergeCell ref="B28:B30"/>
    <mergeCell ref="C28:C30"/>
    <mergeCell ref="B31:B33"/>
    <mergeCell ref="B34:B36"/>
    <mergeCell ref="B37:B39"/>
    <mergeCell ref="B40:B42"/>
    <mergeCell ref="B11:B14"/>
    <mergeCell ref="B15:B17"/>
    <mergeCell ref="B18:B20"/>
    <mergeCell ref="B21:B23"/>
    <mergeCell ref="A24:C24"/>
    <mergeCell ref="B25:B27"/>
    <mergeCell ref="A1:C1"/>
    <mergeCell ref="A2:C2"/>
    <mergeCell ref="A3:C3"/>
    <mergeCell ref="B5:B7"/>
    <mergeCell ref="E6:E7"/>
    <mergeCell ref="B8:B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OUT-24</vt:lpstr>
      <vt:lpstr>Indicadores Desempenho</vt:lpstr>
      <vt:lpstr>'OUT-24'!Area_de_impressao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20</cp:revision>
  <cp:lastPrinted>2024-11-07T21:38:39Z</cp:lastPrinted>
  <dcterms:created xsi:type="dcterms:W3CDTF">2018-04-23T17:40:00Z</dcterms:created>
  <dcterms:modified xsi:type="dcterms:W3CDTF">2024-11-19T21:16:38Z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A5348F2BC0B44EB0AA789FFA5E428C30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