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RETIFICADOS HDS\"/>
    </mc:Choice>
  </mc:AlternateContent>
  <xr:revisionPtr revIDLastSave="0" documentId="13_ncr:1_{6241E92E-0BE9-40F7-B90E-77922771EEB1}" xr6:coauthVersionLast="47" xr6:coauthVersionMax="47" xr10:uidLastSave="{00000000-0000-0000-0000-000000000000}"/>
  <bookViews>
    <workbookView xWindow="28680" yWindow="-120" windowWidth="24240" windowHeight="13290" tabRatio="500" firstSheet="2" activeTab="2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ores Produção" sheetId="4" r:id="rId3"/>
    <sheet name="Indicadores de Desempenho" sheetId="5" r:id="rId4"/>
  </sheets>
  <definedNames>
    <definedName name="_xlnm.Print_Area" localSheetId="2">'Indicadores Produção'!$B$1:$J$110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4" l="1"/>
  <c r="D95" i="4"/>
  <c r="I94" i="4"/>
  <c r="I93" i="4"/>
  <c r="I92" i="4"/>
  <c r="I91" i="4"/>
  <c r="I90" i="4"/>
  <c r="I80" i="4"/>
  <c r="I75" i="4"/>
  <c r="I70" i="4"/>
  <c r="G66" i="4"/>
  <c r="F66" i="4"/>
  <c r="D66" i="4"/>
  <c r="C66" i="4"/>
  <c r="I65" i="4"/>
  <c r="I64" i="4"/>
  <c r="I63" i="4"/>
  <c r="I62" i="4"/>
  <c r="I61" i="4"/>
  <c r="I60" i="4"/>
  <c r="I59" i="4"/>
  <c r="I58" i="4"/>
  <c r="I57" i="4"/>
  <c r="G53" i="4"/>
  <c r="F53" i="4"/>
  <c r="D53" i="4"/>
  <c r="C53" i="4"/>
  <c r="I52" i="4"/>
  <c r="I51" i="4"/>
  <c r="I50" i="4"/>
  <c r="I49" i="4"/>
  <c r="I48" i="4"/>
  <c r="I47" i="4"/>
  <c r="I46" i="4"/>
  <c r="I45" i="4"/>
  <c r="I44" i="4"/>
  <c r="I43" i="4"/>
  <c r="I42" i="4"/>
  <c r="I41" i="4"/>
  <c r="I35" i="4"/>
  <c r="G31" i="4"/>
  <c r="F31" i="4"/>
  <c r="D31" i="4"/>
  <c r="C31" i="4"/>
  <c r="I30" i="4"/>
  <c r="I29" i="4"/>
  <c r="I28" i="4"/>
  <c r="I27" i="4"/>
  <c r="I31" i="4" s="1"/>
  <c r="I23" i="4"/>
  <c r="G19" i="4"/>
  <c r="F19" i="4"/>
  <c r="D19" i="4"/>
  <c r="C19" i="4"/>
  <c r="I18" i="4"/>
  <c r="I17" i="4"/>
  <c r="I16" i="4"/>
  <c r="I15" i="4"/>
  <c r="I14" i="4"/>
  <c r="G10" i="4"/>
  <c r="F10" i="4"/>
  <c r="D10" i="4"/>
  <c r="C10" i="4"/>
  <c r="I9" i="4"/>
  <c r="I8" i="4"/>
  <c r="I10" i="4" s="1"/>
  <c r="C32" i="5"/>
  <c r="C26" i="5"/>
  <c r="C22" i="5"/>
  <c r="C18" i="5"/>
  <c r="C14" i="5"/>
  <c r="C6" i="5"/>
  <c r="I95" i="4" l="1"/>
  <c r="I53" i="4"/>
  <c r="I66" i="4"/>
  <c r="I19" i="4"/>
</calcChain>
</file>

<file path=xl/sharedStrings.xml><?xml version="1.0" encoding="utf-8"?>
<sst xmlns="http://schemas.openxmlformats.org/spreadsheetml/2006/main" count="397" uniqueCount="176">
  <si>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</si>
  <si>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</si>
  <si>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</si>
  <si>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</si>
  <si>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</si>
  <si>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</si>
  <si>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</si>
  <si>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</si>
  <si>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</si>
  <si>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</si>
  <si>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</si>
  <si>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</si>
  <si>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</si>
  <si>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</si>
  <si>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</si>
  <si>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</si>
  <si>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</si>
  <si>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</si>
  <si>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</si>
  <si>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</si>
  <si>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</si>
  <si>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</si>
  <si>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</si>
  <si>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</si>
  <si>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</si>
  <si>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</si>
  <si>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</si>
  <si>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</si>
  <si>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</si>
  <si>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</si>
  <si>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</si>
  <si>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</si>
  <si>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</si>
  <si>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</si>
  <si>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</si>
  <si>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</si>
  <si>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</si>
  <si>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</si>
  <si>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</si>
  <si>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</si>
  <si>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</si>
  <si>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</si>
  <si>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</si>
  <si>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</si>
  <si>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</si>
  <si>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</si>
  <si>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</si>
  <si>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</si>
  <si>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</si>
  <si>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</si>
  <si>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</si>
  <si>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</si>
  <si>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</si>
  <si>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</si>
  <si>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</si>
  <si>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</si>
  <si>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</si>
  <si>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</si>
  <si>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</si>
  <si>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</si>
  <si>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</si>
  <si>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</si>
  <si>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</si>
  <si>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</si>
  <si>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</si>
  <si>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</si>
  <si>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</si>
  <si>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</si>
  <si>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</si>
  <si>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</si>
  <si>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</si>
  <si>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</si>
  <si>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</si>
  <si>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</si>
  <si>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</si>
  <si>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</si>
  <si>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</si>
  <si>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</si>
  <si>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</si>
  <si>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</si>
  <si>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</si>
  <si>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</si>
  <si>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</si>
  <si>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</si>
  <si>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</si>
  <si>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</si>
  <si>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</si>
  <si>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</si>
  <si>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</si>
  <si>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</si>
  <si>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</si>
  <si>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</si>
  <si>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</si>
  <si>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</si>
  <si>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</si>
  <si>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</si>
  <si>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</si>
  <si>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Odontologia</t>
  </si>
  <si>
    <t>Psicologia</t>
  </si>
  <si>
    <t>Terapia Ocupacional</t>
  </si>
  <si>
    <t>Serviço social</t>
  </si>
  <si>
    <t>-</t>
  </si>
  <si>
    <t>Reumatologia</t>
  </si>
  <si>
    <t>Longa Permanência - Diárias</t>
  </si>
  <si>
    <t>Coleta para Biópsia</t>
  </si>
  <si>
    <t>Doppler - Membros Superiores, Inferiores e Carótidas</t>
  </si>
  <si>
    <t>Anatomopatológico</t>
  </si>
  <si>
    <t>Internação Hospitalares (OFERTAS)</t>
  </si>
  <si>
    <t>Pneumologia</t>
  </si>
  <si>
    <t>Hospital Estadual de Dermatologia Sanitária Colônia Santa Marta (HDS)</t>
  </si>
  <si>
    <t>Pacientes Atendidos</t>
  </si>
  <si>
    <t>28 a 31/03/2024</t>
  </si>
  <si>
    <t>Luiz Carlos Junio Sampaio Teles</t>
  </si>
  <si>
    <t>Diretor Geral HDS</t>
  </si>
  <si>
    <t>INDICADORES DE DESEMPENHO - MARÇO/2024 
10° TERMO ADITIVO</t>
  </si>
  <si>
    <t>Indicadores de desempenho</t>
  </si>
  <si>
    <t>1° a 31/03</t>
  </si>
  <si>
    <t>01. Taxa de Ocupação Hospitalar</t>
  </si>
  <si>
    <t>≥ 85%</t>
  </si>
  <si>
    <t>Total de Pacientes-dia</t>
  </si>
  <si>
    <t>Total de leitos operacionais-dia do período</t>
  </si>
  <si>
    <t>02. Percentual de Ocorrência de Glosas no SIH - DATASUS ¹</t>
  </si>
  <si>
    <t>≤ 7%</t>
  </si>
  <si>
    <t>Total de procedimentos rejeitados no SIH</t>
  </si>
  <si>
    <t>Indisponível para o período</t>
  </si>
  <si>
    <t>Informação ainda não disponível pela SES</t>
  </si>
  <si>
    <t>Total de procedimentos apresentados no SIH</t>
  </si>
  <si>
    <t>03. Razão do Quantitativo de Consultas Ofertadas</t>
  </si>
  <si>
    <t>Nº de consultas ofertadas</t>
  </si>
  <si>
    <t>Nº de consultas propostas nas metas da unidade</t>
  </si>
  <si>
    <t>04. Percentual de Exames de Imagem com resultado disponibilizado em até 10 dias</t>
  </si>
  <si>
    <t>≥ 70%</t>
  </si>
  <si>
    <t>N° de imagens entregues em até 10 dias</t>
  </si>
  <si>
    <t>Nº de exames realizados no período</t>
  </si>
  <si>
    <t>05. Percentual de casos de doenças / agravos / eventos de notificação compulsório imediata (DAEI) - Digitadas oportunamente em até 7 dias</t>
  </si>
  <si>
    <t>≥ 80%</t>
  </si>
  <si>
    <t>N° de casos de DAEI digitadas em até 7 dias</t>
  </si>
  <si>
    <t>N° de casos de DAEI digitadas no período/mês</t>
  </si>
  <si>
    <t>06. Percentual de casos de doenças / agravos / eventos de notificação compulsório imediata (DAEI) - Investigadas oportunamente em até 48 horas</t>
  </si>
  <si>
    <t>N° de casos de DAEI investigadas em até 48 horas</t>
  </si>
  <si>
    <t>N° de casos de DAEI notificadas no período/mês</t>
  </si>
  <si>
    <t>FEVEREIRO/2024</t>
  </si>
  <si>
    <t>02. Percentual de Ocorrência de Glosas no SIH - DATASUS</t>
  </si>
  <si>
    <t>NOTA EXPLICATIVA: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</si>
  <si>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MARÇO/2024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MARÇO/2024 será apresentada no Portfólio de </t>
    </r>
    <r>
      <rPr>
        <b/>
        <sz val="12"/>
        <color rgb="FF000000"/>
        <rFont val="Arial"/>
        <family val="2"/>
      </rPr>
      <t>ABRIL/2024.</t>
    </r>
  </si>
  <si>
    <t>INDICADORES E METAS DE PRODUÇÃO
01 a 27/03/2024 - 10° TERMO ADITIVO
28 a 31/03/2024 - 11° TERMO ADITIVO</t>
  </si>
  <si>
    <t>Meta Mensal
(10° T.A)</t>
  </si>
  <si>
    <t>1º a 27/03/2024</t>
  </si>
  <si>
    <t>Meta Mensal
(11° T.A)</t>
  </si>
  <si>
    <t>Atendimentos Odontológicos - Consultas
(Pediatria, Endodontia e PNE)</t>
  </si>
  <si>
    <t>Atendimentos Odontológicos - Procedimentos</t>
  </si>
  <si>
    <t>Curativos de Feridas Crônicas e Queimaduras - Procedimentos</t>
  </si>
  <si>
    <t>Meta Mensal
(11° T.A)
(exceto Educação Física)</t>
  </si>
  <si>
    <t>Serviço de Apoio Diagnóstico e Terapêutico Externo SADT Externo (OFERTAS) ¹</t>
  </si>
  <si>
    <t>Total de
Ofertas</t>
  </si>
  <si>
    <t>Regulação / Ambulatório</t>
  </si>
  <si>
    <t>NPMC</t>
  </si>
  <si>
    <t>Exames Oftalmológicos vinculados à consulta</t>
  </si>
  <si>
    <t>Ultrassonografia</t>
  </si>
  <si>
    <t>Serviço de Atenção Domiciliar - SAD</t>
  </si>
  <si>
    <t>Clínica Médica</t>
  </si>
  <si>
    <t>Endocrinologia</t>
  </si>
  <si>
    <t>Neurologia</t>
  </si>
  <si>
    <t>Ortopedia e Traumatologia</t>
  </si>
  <si>
    <t>Não possui meta contratada, porém, deve ser informado à SES mensalmente.</t>
  </si>
  <si>
    <t xml:space="preserve">Terapias Especializadas </t>
  </si>
  <si>
    <t>Serviço de Apoio Diagnóstico e Terapêutico
SADT Interno - Internação (REALIZADOS)</t>
  </si>
  <si>
    <t>Análises Clínicas - Internação</t>
  </si>
  <si>
    <t>Serviço de Apoio Diagnóstico e Terapêutico
SADT Interno - Ambulatório (REALIZADOS)</t>
  </si>
  <si>
    <t>TOTAL
(Realizados)</t>
  </si>
  <si>
    <t>Anatomia Patológica</t>
  </si>
  <si>
    <t>Doppler</t>
  </si>
  <si>
    <t>Exames Oftalmológicos</t>
  </si>
  <si>
    <t>NOTA EXPLICATIVA: ¹
- SADT Externo Ofertado para REGULAÇÃO, refere-se as vagas ofertadas para o Complexo Regulador do Estado de Goiás.</t>
  </si>
  <si>
    <t>André Alves dos Santos</t>
  </si>
  <si>
    <t>Diretor Administrativo 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</si>
</sst>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/yy"/>
  </numFmts>
  <fonts count="36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1.5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.5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16" fillId="0" borderId="0"/>
    <xf numFmtId="0" fontId="16" fillId="0" borderId="0"/>
    <xf numFmtId="0" fontId="17" fillId="0" borderId="0" applyNumberFormat="0" applyBorder="0" applyProtection="0"/>
    <xf numFmtId="0" fontId="18" fillId="7" borderId="0" applyNumberFormat="0" applyBorder="0" applyProtection="0"/>
    <xf numFmtId="0" fontId="18" fillId="8" borderId="0" applyNumberFormat="0" applyBorder="0" applyProtection="0"/>
    <xf numFmtId="0" fontId="16" fillId="9" borderId="0" applyNumberFormat="0" applyFont="0" applyBorder="0" applyProtection="0"/>
    <xf numFmtId="0" fontId="19" fillId="10" borderId="0" applyNumberFormat="0" applyBorder="0" applyProtection="0"/>
    <xf numFmtId="0" fontId="20" fillId="11" borderId="0" applyNumberFormat="0" applyBorder="0" applyProtection="0"/>
    <xf numFmtId="0" fontId="21" fillId="0" borderId="0" applyNumberFormat="0" applyBorder="0" applyProtection="0"/>
    <xf numFmtId="0" fontId="22" fillId="12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6" fillId="0" borderId="0" applyNumberFormat="0" applyBorder="0" applyProtection="0"/>
    <xf numFmtId="0" fontId="25" fillId="0" borderId="0" applyNumberFormat="0" applyBorder="0" applyProtection="0"/>
    <xf numFmtId="0" fontId="26" fillId="13" borderId="0" applyNumberFormat="0" applyBorder="0" applyProtection="0"/>
    <xf numFmtId="0" fontId="27" fillId="13" borderId="9" applyNumberFormat="0" applyProtection="0"/>
    <xf numFmtId="0" fontId="28" fillId="0" borderId="0" applyNumberFormat="0" applyBorder="0" applyProtection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9" fillId="0" borderId="0" applyNumberFormat="0" applyBorder="0" applyProtection="0"/>
    <xf numFmtId="9" fontId="16" fillId="0" borderId="0" applyFont="0" applyFill="0" applyBorder="0" applyAlignment="0" applyProtection="0"/>
  </cellStyleXfs>
  <cellXfs count="228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 vertical="top" wrapText="1"/>
    </xf>
    <xf numFmtId="0" fontId="9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vertical="center"/>
    </xf>
    <xf numFmtId="0" fontId="29" fillId="5" borderId="0" xfId="1" applyFont="1" applyFill="1" applyAlignment="1">
      <alignment vertical="center"/>
    </xf>
    <xf numFmtId="0" fontId="1" fillId="5" borderId="0" xfId="1" applyFont="1" applyFill="1" applyAlignment="1">
      <alignment vertical="center"/>
    </xf>
    <xf numFmtId="0" fontId="16" fillId="0" borderId="0" xfId="1" applyAlignment="1">
      <alignment horizontal="center"/>
    </xf>
    <xf numFmtId="0" fontId="16" fillId="0" borderId="0" xfId="1"/>
    <xf numFmtId="0" fontId="2" fillId="14" borderId="1" xfId="1" applyFont="1" applyFill="1" applyBorder="1" applyAlignment="1">
      <alignment horizontal="center" vertical="center" wrapText="1"/>
    </xf>
    <xf numFmtId="0" fontId="10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30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9" fillId="5" borderId="0" xfId="1" applyNumberFormat="1" applyFont="1" applyFill="1" applyAlignment="1">
      <alignment horizontal="center" vertical="center" wrapText="1"/>
    </xf>
    <xf numFmtId="3" fontId="1" fillId="6" borderId="1" xfId="1" applyNumberFormat="1" applyFont="1" applyFill="1" applyBorder="1" applyAlignment="1">
      <alignment horizontal="center" vertical="center"/>
    </xf>
    <xf numFmtId="0" fontId="30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10" fontId="1" fillId="5" borderId="0" xfId="1" applyNumberFormat="1" applyFont="1" applyFill="1" applyAlignment="1">
      <alignment horizontal="center" vertical="center" wrapText="1"/>
    </xf>
    <xf numFmtId="0" fontId="16" fillId="5" borderId="0" xfId="1" applyFill="1"/>
    <xf numFmtId="10" fontId="9" fillId="5" borderId="0" xfId="21" applyNumberFormat="1" applyFont="1" applyFill="1" applyBorder="1" applyAlignment="1">
      <alignment horizontal="center" vertical="center" wrapText="1"/>
    </xf>
    <xf numFmtId="0" fontId="14" fillId="5" borderId="0" xfId="1" applyFont="1" applyFill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32" fillId="5" borderId="0" xfId="1" applyFont="1" applyFill="1" applyAlignment="1">
      <alignment horizontal="center" vertical="center" wrapText="1"/>
    </xf>
    <xf numFmtId="0" fontId="32" fillId="5" borderId="0" xfId="1" applyFont="1" applyFill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49" fontId="2" fillId="14" borderId="10" xfId="0" applyNumberFormat="1" applyFont="1" applyFill="1" applyBorder="1" applyAlignment="1">
      <alignment horizontal="center" vertical="center" wrapText="1"/>
    </xf>
    <xf numFmtId="49" fontId="2" fillId="14" borderId="11" xfId="0" applyNumberFormat="1" applyFont="1" applyFill="1" applyBorder="1" applyAlignment="1">
      <alignment horizontal="center" vertical="center" wrapText="1"/>
    </xf>
    <xf numFmtId="49" fontId="2" fillId="14" borderId="12" xfId="0" applyNumberFormat="1" applyFont="1" applyFill="1" applyBorder="1" applyAlignment="1">
      <alignment horizontal="center" vertical="center" wrapText="1"/>
    </xf>
    <xf numFmtId="49" fontId="2" fillId="14" borderId="13" xfId="0" applyNumberFormat="1" applyFont="1" applyFill="1" applyBorder="1" applyAlignment="1">
      <alignment horizontal="center" vertical="center" wrapText="1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 vertical="center"/>
    </xf>
    <xf numFmtId="3" fontId="1" fillId="6" borderId="13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49" fontId="2" fillId="14" borderId="1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49" fontId="2" fillId="14" borderId="4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1" xfId="0" quotePrefix="1" applyNumberFormat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30" fillId="5" borderId="5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4" fontId="2" fillId="5" borderId="1" xfId="21" applyNumberFormat="1" applyFont="1" applyFill="1" applyBorder="1" applyAlignment="1">
      <alignment horizontal="center" vertical="center" wrapText="1"/>
    </xf>
    <xf numFmtId="10" fontId="2" fillId="5" borderId="1" xfId="21" applyNumberFormat="1" applyFont="1" applyFill="1" applyBorder="1" applyAlignment="1">
      <alignment horizontal="center" vertical="center" wrapText="1"/>
    </xf>
    <xf numFmtId="0" fontId="30" fillId="5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9" fillId="5" borderId="0" xfId="1" applyFont="1" applyFill="1" applyAlignment="1">
      <alignment horizontal="center"/>
    </xf>
    <xf numFmtId="10" fontId="2" fillId="5" borderId="4" xfId="21" applyNumberFormat="1" applyFont="1" applyFill="1" applyBorder="1" applyAlignment="1">
      <alignment horizontal="center" vertical="center" wrapText="1"/>
    </xf>
    <xf numFmtId="10" fontId="2" fillId="5" borderId="6" xfId="21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31" fillId="5" borderId="0" xfId="1" applyFont="1" applyFill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49" fontId="2" fillId="14" borderId="18" xfId="0" applyNumberFormat="1" applyFont="1" applyFill="1" applyBorder="1" applyAlignment="1">
      <alignment horizontal="center" vertical="center" wrapText="1"/>
    </xf>
    <xf numFmtId="0" fontId="2" fillId="14" borderId="19" xfId="0" applyFont="1" applyFill="1" applyBorder="1" applyAlignment="1">
      <alignment horizontal="center" vertical="center" wrapText="1"/>
    </xf>
    <xf numFmtId="49" fontId="2" fillId="14" borderId="20" xfId="0" applyNumberFormat="1" applyFont="1" applyFill="1" applyBorder="1" applyAlignment="1">
      <alignment horizontal="center" vertical="center" wrapText="1"/>
    </xf>
    <xf numFmtId="3" fontId="1" fillId="5" borderId="15" xfId="0" applyNumberFormat="1" applyFont="1" applyFill="1" applyBorder="1" applyAlignment="1">
      <alignment horizontal="center" vertical="center" wrapText="1"/>
    </xf>
    <xf numFmtId="3" fontId="1" fillId="6" borderId="21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6" borderId="21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3" fontId="1" fillId="6" borderId="20" xfId="0" applyNumberFormat="1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33" fillId="6" borderId="1" xfId="0" applyNumberFormat="1" applyFont="1" applyFill="1" applyBorder="1" applyAlignment="1">
      <alignment horizontal="center" vertical="center"/>
    </xf>
    <xf numFmtId="3" fontId="33" fillId="6" borderId="2" xfId="0" applyNumberFormat="1" applyFont="1" applyFill="1" applyBorder="1" applyAlignment="1">
      <alignment horizontal="center" vertical="center"/>
    </xf>
    <xf numFmtId="3" fontId="33" fillId="6" borderId="7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2" fillId="6" borderId="21" xfId="0" applyNumberFormat="1" applyFont="1" applyFill="1" applyBorder="1" applyAlignment="1">
      <alignment horizontal="center" vertical="center"/>
    </xf>
    <xf numFmtId="49" fontId="2" fillId="14" borderId="2" xfId="0" applyNumberFormat="1" applyFont="1" applyFill="1" applyBorder="1" applyAlignment="1">
      <alignment horizontal="center" vertical="center" wrapText="1"/>
    </xf>
    <xf numFmtId="49" fontId="2" fillId="14" borderId="21" xfId="0" applyNumberFormat="1" applyFont="1" applyFill="1" applyBorder="1" applyAlignment="1">
      <alignment horizontal="center" vertical="center" wrapText="1"/>
    </xf>
    <xf numFmtId="49" fontId="2" fillId="14" borderId="22" xfId="0" applyNumberFormat="1" applyFont="1" applyFill="1" applyBorder="1" applyAlignment="1">
      <alignment horizontal="center" vertical="center" wrapText="1"/>
    </xf>
    <xf numFmtId="49" fontId="2" fillId="14" borderId="23" xfId="0" applyNumberFormat="1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49" fontId="1" fillId="17" borderId="21" xfId="0" applyNumberFormat="1" applyFont="1" applyFill="1" applyBorder="1" applyAlignment="1">
      <alignment horizontal="center" vertical="center" wrapText="1"/>
    </xf>
    <xf numFmtId="49" fontId="2" fillId="17" borderId="23" xfId="0" applyNumberFormat="1" applyFont="1" applyFill="1" applyBorder="1" applyAlignment="1">
      <alignment horizontal="center" vertical="center" wrapText="1"/>
    </xf>
    <xf numFmtId="49" fontId="1" fillId="17" borderId="7" xfId="0" applyNumberFormat="1" applyFont="1" applyFill="1" applyBorder="1" applyAlignment="1">
      <alignment horizontal="center" vertical="center" wrapText="1"/>
    </xf>
    <xf numFmtId="3" fontId="1" fillId="6" borderId="21" xfId="0" applyNumberFormat="1" applyFont="1" applyFill="1" applyBorder="1" applyAlignment="1">
      <alignment horizontal="center" vertical="center" wrapText="1"/>
    </xf>
    <xf numFmtId="164" fontId="2" fillId="14" borderId="10" xfId="0" applyNumberFormat="1" applyFont="1" applyFill="1" applyBorder="1" applyAlignment="1">
      <alignment horizontal="center" vertical="center" wrapText="1"/>
    </xf>
    <xf numFmtId="164" fontId="2" fillId="14" borderId="11" xfId="0" applyNumberFormat="1" applyFont="1" applyFill="1" applyBorder="1" applyAlignment="1">
      <alignment horizontal="center" vertical="center" wrapText="1"/>
    </xf>
    <xf numFmtId="164" fontId="2" fillId="14" borderId="12" xfId="0" applyNumberFormat="1" applyFont="1" applyFill="1" applyBorder="1" applyAlignment="1">
      <alignment horizontal="center" vertical="center" wrapText="1"/>
    </xf>
    <xf numFmtId="164" fontId="2" fillId="14" borderId="13" xfId="0" applyNumberFormat="1" applyFont="1" applyFill="1" applyBorder="1" applyAlignment="1">
      <alignment horizontal="center" vertical="center" wrapText="1"/>
    </xf>
    <xf numFmtId="3" fontId="1" fillId="6" borderId="21" xfId="0" quotePrefix="1" applyNumberFormat="1" applyFont="1" applyFill="1" applyBorder="1" applyAlignment="1">
      <alignment horizontal="center" vertical="center"/>
    </xf>
    <xf numFmtId="3" fontId="2" fillId="6" borderId="11" xfId="0" quotePrefix="1" applyNumberFormat="1" applyFont="1" applyFill="1" applyBorder="1" applyAlignment="1">
      <alignment horizontal="center" vertical="center"/>
    </xf>
    <xf numFmtId="3" fontId="2" fillId="6" borderId="14" xfId="0" quotePrefix="1" applyNumberFormat="1" applyFont="1" applyFill="1" applyBorder="1" applyAlignment="1">
      <alignment horizontal="center" vertical="center"/>
    </xf>
    <xf numFmtId="3" fontId="2" fillId="6" borderId="13" xfId="0" quotePrefix="1" applyNumberFormat="1" applyFont="1" applyFill="1" applyBorder="1" applyAlignment="1">
      <alignment horizontal="center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center" vertical="center"/>
    </xf>
    <xf numFmtId="0" fontId="34" fillId="5" borderId="0" xfId="0" applyFont="1" applyFill="1"/>
    <xf numFmtId="0" fontId="33" fillId="5" borderId="1" xfId="0" applyFont="1" applyFill="1" applyBorder="1" applyAlignment="1">
      <alignment horizontal="center" vertical="center" wrapText="1"/>
    </xf>
    <xf numFmtId="3" fontId="33" fillId="6" borderId="21" xfId="0" applyNumberFormat="1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35" fillId="6" borderId="1" xfId="0" applyNumberFormat="1" applyFont="1" applyFill="1" applyBorder="1" applyAlignment="1">
      <alignment horizontal="center" vertical="center" wrapText="1"/>
    </xf>
    <xf numFmtId="3" fontId="35" fillId="6" borderId="2" xfId="0" applyNumberFormat="1" applyFont="1" applyFill="1" applyBorder="1" applyAlignment="1">
      <alignment horizontal="center" vertical="center" wrapText="1"/>
    </xf>
    <xf numFmtId="3" fontId="35" fillId="6" borderId="21" xfId="0" applyNumberFormat="1" applyFont="1" applyFill="1" applyBorder="1" applyAlignment="1">
      <alignment horizontal="center" vertical="center" wrapText="1"/>
    </xf>
    <xf numFmtId="3" fontId="35" fillId="6" borderId="3" xfId="0" applyNumberFormat="1" applyFont="1" applyFill="1" applyBorder="1" applyAlignment="1">
      <alignment horizontal="center" vertical="center" wrapText="1"/>
    </xf>
    <xf numFmtId="3" fontId="35" fillId="6" borderId="7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6" xr:uid="{00000000-0005-0000-0000-000010000000}"/>
    <cellStyle name="Porcentagem 2" xfId="21" xr:uid="{00000000-0005-0000-0000-000011000000}"/>
    <cellStyle name="Result" xfId="17" xr:uid="{00000000-0005-0000-0000-000012000000}"/>
    <cellStyle name="Status" xfId="18" xr:uid="{00000000-0005-0000-0000-000013000000}"/>
    <cellStyle name="Text" xfId="19" xr:uid="{00000000-0005-0000-0000-000014000000}"/>
    <cellStyle name="Warning" xfId="20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257735</xdr:colOff>
      <xdr:row>0</xdr:row>
      <xdr:rowOff>134469</xdr:rowOff>
    </xdr:from>
    <xdr:to>
      <xdr:col>8</xdr:col>
      <xdr:colOff>1467970</xdr:colOff>
      <xdr:row>2</xdr:row>
      <xdr:rowOff>201705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4" y="134469"/>
          <a:ext cx="7754470" cy="143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186015</xdr:colOff>
      <xdr:row>0</xdr:row>
      <xdr:rowOff>335617</xdr:rowOff>
    </xdr:from>
    <xdr:to>
      <xdr:col>1</xdr:col>
      <xdr:colOff>2271990</xdr:colOff>
      <xdr:row>2</xdr:row>
      <xdr:rowOff>45944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86015" y="335617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AF339BF-2C6A-4187-BDFB-29532482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60733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D571FB8-C605-4192-8421-992BAA80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6" ht="46.5" customHeight="1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6" ht="31.5" customHeight="1" x14ac:dyDescent="0.3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2:17" ht="42" customHeight="1" x14ac:dyDescent="0.35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17" ht="33.75" customHeight="1" x14ac:dyDescent="0.35">
      <c r="B3" s="102" t="s">
        <v>45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s="2" customFormat="1" ht="15" customHeight="1" x14ac:dyDescent="0.35">
      <c r="B4" s="104" t="s">
        <v>46</v>
      </c>
      <c r="C4" s="104" t="s">
        <v>47</v>
      </c>
      <c r="D4" s="103" t="s">
        <v>48</v>
      </c>
      <c r="E4" s="103"/>
      <c r="F4" s="103"/>
      <c r="G4" s="103"/>
      <c r="H4" s="104" t="s">
        <v>49</v>
      </c>
      <c r="I4" s="103" t="s">
        <v>48</v>
      </c>
      <c r="J4" s="103"/>
      <c r="K4" s="103"/>
      <c r="L4" s="103"/>
      <c r="M4" s="103"/>
      <c r="N4" s="103"/>
      <c r="O4" s="103"/>
      <c r="P4" s="103"/>
      <c r="Q4" s="103"/>
    </row>
    <row r="5" spans="2:17" s="2" customFormat="1" ht="29.25" customHeight="1" x14ac:dyDescent="0.35">
      <c r="B5" s="104"/>
      <c r="C5" s="104"/>
      <c r="D5" s="8" t="s">
        <v>3</v>
      </c>
      <c r="E5" s="8" t="s">
        <v>4</v>
      </c>
      <c r="F5" s="8" t="s">
        <v>50</v>
      </c>
      <c r="G5" s="8" t="s">
        <v>51</v>
      </c>
      <c r="H5" s="104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08" t="s">
        <v>54</v>
      </c>
      <c r="C6" s="10" t="s">
        <v>55</v>
      </c>
      <c r="D6" s="111">
        <v>547</v>
      </c>
      <c r="E6" s="111">
        <v>493</v>
      </c>
      <c r="F6" s="111">
        <v>459</v>
      </c>
      <c r="G6" s="111">
        <v>527</v>
      </c>
      <c r="H6" s="112">
        <v>516</v>
      </c>
      <c r="I6" s="109">
        <v>510</v>
      </c>
      <c r="J6" s="109">
        <v>527</v>
      </c>
      <c r="K6" s="109">
        <v>510</v>
      </c>
      <c r="L6" s="109">
        <v>527</v>
      </c>
      <c r="M6" s="113" t="s">
        <v>56</v>
      </c>
      <c r="N6" s="109">
        <v>480</v>
      </c>
      <c r="O6" s="109">
        <v>496</v>
      </c>
      <c r="P6" s="109">
        <v>480</v>
      </c>
      <c r="Q6" s="109">
        <v>496</v>
      </c>
    </row>
    <row r="7" spans="2:17" s="2" customFormat="1" ht="29.25" customHeight="1" x14ac:dyDescent="0.35">
      <c r="B7" s="108"/>
      <c r="C7" s="10" t="s">
        <v>57</v>
      </c>
      <c r="D7" s="111"/>
      <c r="E7" s="111"/>
      <c r="F7" s="111"/>
      <c r="G7" s="111"/>
      <c r="H7" s="112"/>
      <c r="I7" s="109"/>
      <c r="J7" s="109"/>
      <c r="K7" s="109"/>
      <c r="L7" s="109"/>
      <c r="M7" s="113"/>
      <c r="N7" s="109"/>
      <c r="O7" s="109"/>
      <c r="P7" s="109"/>
      <c r="Q7" s="109"/>
    </row>
    <row r="8" spans="2:17" s="2" customFormat="1" ht="13.5" customHeight="1" x14ac:dyDescent="0.35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2:17" s="2" customFormat="1" ht="15" customHeight="1" x14ac:dyDescent="0.35">
      <c r="B9" s="104" t="s">
        <v>58</v>
      </c>
      <c r="C9" s="104" t="s">
        <v>47</v>
      </c>
      <c r="D9" s="106" t="s">
        <v>48</v>
      </c>
      <c r="E9" s="106"/>
      <c r="F9" s="106"/>
      <c r="G9" s="106"/>
      <c r="H9" s="104" t="s">
        <v>49</v>
      </c>
      <c r="I9" s="103" t="s">
        <v>48</v>
      </c>
      <c r="J9" s="103"/>
      <c r="K9" s="103"/>
      <c r="L9" s="103"/>
      <c r="M9" s="103"/>
      <c r="N9" s="103"/>
      <c r="O9" s="103"/>
      <c r="P9" s="103"/>
      <c r="Q9" s="103"/>
    </row>
    <row r="10" spans="2:17" s="2" customFormat="1" ht="27" customHeight="1" x14ac:dyDescent="0.35">
      <c r="B10" s="104"/>
      <c r="C10" s="104"/>
      <c r="D10" s="8" t="s">
        <v>3</v>
      </c>
      <c r="E10" s="8" t="s">
        <v>4</v>
      </c>
      <c r="F10" s="8" t="s">
        <v>50</v>
      </c>
      <c r="G10" s="8" t="s">
        <v>51</v>
      </c>
      <c r="H10" s="104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2:17" s="2" customFormat="1" ht="15" customHeight="1" x14ac:dyDescent="0.35">
      <c r="B14" s="104" t="s">
        <v>64</v>
      </c>
      <c r="C14" s="104" t="s">
        <v>47</v>
      </c>
      <c r="D14" s="106" t="s">
        <v>48</v>
      </c>
      <c r="E14" s="106"/>
      <c r="F14" s="106"/>
      <c r="G14" s="106"/>
      <c r="H14" s="104" t="s">
        <v>49</v>
      </c>
      <c r="I14" s="103" t="s">
        <v>48</v>
      </c>
      <c r="J14" s="103"/>
      <c r="K14" s="103"/>
      <c r="L14" s="103"/>
      <c r="M14" s="103"/>
      <c r="N14" s="103"/>
      <c r="O14" s="103"/>
      <c r="P14" s="103"/>
      <c r="Q14" s="103"/>
    </row>
    <row r="15" spans="2:17" s="2" customFormat="1" ht="30.75" customHeight="1" x14ac:dyDescent="0.35">
      <c r="B15" s="104"/>
      <c r="C15" s="104"/>
      <c r="D15" s="8" t="s">
        <v>3</v>
      </c>
      <c r="E15" s="8" t="s">
        <v>4</v>
      </c>
      <c r="F15" s="8" t="s">
        <v>50</v>
      </c>
      <c r="G15" s="8" t="s">
        <v>51</v>
      </c>
      <c r="H15" s="104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2:17" s="2" customFormat="1" ht="15.75" customHeight="1" x14ac:dyDescent="0.35">
      <c r="B18" s="104" t="s">
        <v>70</v>
      </c>
      <c r="C18" s="104" t="s">
        <v>47</v>
      </c>
      <c r="D18" s="106" t="s">
        <v>48</v>
      </c>
      <c r="E18" s="106"/>
      <c r="F18" s="106"/>
      <c r="G18" s="106"/>
      <c r="H18" s="104" t="s">
        <v>49</v>
      </c>
      <c r="I18" s="103" t="s">
        <v>48</v>
      </c>
      <c r="J18" s="103"/>
      <c r="K18" s="103"/>
      <c r="L18" s="103"/>
      <c r="M18" s="103"/>
      <c r="N18" s="103"/>
      <c r="O18" s="103"/>
      <c r="P18" s="103"/>
      <c r="Q18" s="103"/>
    </row>
    <row r="19" spans="2:17" s="2" customFormat="1" ht="36" customHeight="1" x14ac:dyDescent="0.35">
      <c r="B19" s="104"/>
      <c r="C19" s="104"/>
      <c r="D19" s="8" t="s">
        <v>3</v>
      </c>
      <c r="E19" s="8" t="s">
        <v>4</v>
      </c>
      <c r="F19" s="8" t="s">
        <v>50</v>
      </c>
      <c r="G19" s="8" t="s">
        <v>51</v>
      </c>
      <c r="H19" s="104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2:17" s="2" customFormat="1" ht="15" customHeight="1" x14ac:dyDescent="0.35">
      <c r="B22" s="104" t="s">
        <v>76</v>
      </c>
      <c r="C22" s="104" t="s">
        <v>47</v>
      </c>
      <c r="D22" s="106" t="s">
        <v>48</v>
      </c>
      <c r="E22" s="106"/>
      <c r="F22" s="106"/>
      <c r="G22" s="106"/>
      <c r="H22" s="104" t="s">
        <v>49</v>
      </c>
      <c r="I22" s="103" t="s">
        <v>48</v>
      </c>
      <c r="J22" s="103"/>
      <c r="K22" s="103"/>
      <c r="L22" s="103"/>
      <c r="M22" s="103"/>
      <c r="N22" s="103"/>
      <c r="O22" s="103"/>
      <c r="P22" s="103"/>
      <c r="Q22" s="103"/>
    </row>
    <row r="23" spans="2:17" s="2" customFormat="1" ht="30.75" customHeight="1" x14ac:dyDescent="0.35">
      <c r="B23" s="104"/>
      <c r="C23" s="104"/>
      <c r="D23" s="8" t="s">
        <v>3</v>
      </c>
      <c r="E23" s="8" t="s">
        <v>4</v>
      </c>
      <c r="F23" s="8" t="s">
        <v>50</v>
      </c>
      <c r="G23" s="8" t="s">
        <v>51</v>
      </c>
      <c r="H23" s="104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E6:E7"/>
    <mergeCell ref="F6:F7"/>
    <mergeCell ref="G6:G7"/>
    <mergeCell ref="H4:H5"/>
    <mergeCell ref="H6:H7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1:Q1"/>
    <mergeCell ref="B2:Q2"/>
    <mergeCell ref="B3:Q3"/>
    <mergeCell ref="D4:G4"/>
    <mergeCell ref="I4:Q4"/>
    <mergeCell ref="B4:B5"/>
    <mergeCell ref="C4:C5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7"/>
  <sheetViews>
    <sheetView showGridLines="0" tabSelected="1" showWhiteSpace="0" topLeftCell="B9" zoomScale="85" zoomScaleNormal="85" zoomScaleSheetLayoutView="85" workbookViewId="0">
      <selection activeCell="D8" sqref="D8:E8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25" style="2" customWidth="1"/>
    <col min="4" max="4" width="20.1796875" style="2" customWidth="1"/>
    <col min="5" max="5" width="17.1796875" style="2" customWidth="1"/>
    <col min="6" max="6" width="23.453125" style="2" customWidth="1"/>
    <col min="7" max="7" width="18.453125" style="2" customWidth="1"/>
    <col min="8" max="8" width="20.7265625" style="2" customWidth="1"/>
    <col min="9" max="9" width="22.26953125" style="2" customWidth="1"/>
    <col min="10" max="10" width="38.81640625" style="3" customWidth="1"/>
    <col min="11" max="11" width="26.7265625" customWidth="1"/>
    <col min="12" max="12" width="0.1796875" customWidth="1"/>
    <col min="13" max="13" width="14.54296875" hidden="1" customWidth="1"/>
    <col min="14" max="14" width="12.54296875" hidden="1" customWidth="1"/>
    <col min="15" max="15" width="0.1796875" customWidth="1"/>
    <col min="16" max="1003" width="14.453125" customWidth="1"/>
    <col min="1004" max="1004" width="14.453125"/>
  </cols>
  <sheetData>
    <row r="1" spans="2:14" ht="54" customHeight="1" x14ac:dyDescent="0.35">
      <c r="B1" s="137"/>
      <c r="C1" s="137"/>
      <c r="D1" s="137"/>
      <c r="E1" s="137"/>
      <c r="F1" s="137"/>
      <c r="G1" s="137"/>
      <c r="H1" s="137"/>
      <c r="I1" s="137"/>
      <c r="J1" s="41"/>
    </row>
    <row r="2" spans="2:14" ht="54" customHeight="1" x14ac:dyDescent="0.35">
      <c r="B2" s="59"/>
      <c r="C2" s="59"/>
      <c r="D2" s="59"/>
      <c r="E2" s="59"/>
      <c r="F2" s="59"/>
      <c r="G2" s="59"/>
      <c r="H2" s="59"/>
      <c r="I2" s="59"/>
      <c r="J2" s="41"/>
    </row>
    <row r="3" spans="2:14" ht="54" customHeight="1" x14ac:dyDescent="0.35">
      <c r="B3" s="59"/>
      <c r="C3" s="59"/>
      <c r="D3" s="59"/>
      <c r="E3" s="59"/>
      <c r="F3" s="59"/>
      <c r="G3" s="59"/>
      <c r="H3" s="59"/>
      <c r="I3" s="59"/>
      <c r="J3" s="41"/>
    </row>
    <row r="4" spans="2:14" ht="46.5" customHeight="1" x14ac:dyDescent="0.35">
      <c r="B4" s="169" t="s">
        <v>109</v>
      </c>
      <c r="C4" s="143"/>
      <c r="D4" s="143"/>
      <c r="E4" s="143"/>
      <c r="F4" s="143"/>
      <c r="G4" s="143"/>
      <c r="H4" s="143"/>
      <c r="I4" s="143"/>
      <c r="J4" s="143"/>
      <c r="K4" s="49"/>
    </row>
    <row r="5" spans="2:14" ht="115.5" customHeight="1" x14ac:dyDescent="0.35">
      <c r="B5" s="170" t="s">
        <v>145</v>
      </c>
      <c r="C5" s="142"/>
      <c r="D5" s="142"/>
      <c r="E5" s="142"/>
      <c r="F5" s="142"/>
      <c r="G5" s="142"/>
      <c r="H5" s="142"/>
      <c r="I5" s="142"/>
      <c r="J5" s="142"/>
      <c r="K5" s="49"/>
    </row>
    <row r="6" spans="2:14" ht="35.15" customHeight="1" x14ac:dyDescent="0.35">
      <c r="B6" s="171" t="s">
        <v>107</v>
      </c>
      <c r="C6" s="138" t="s">
        <v>146</v>
      </c>
      <c r="D6" s="123" t="s">
        <v>147</v>
      </c>
      <c r="E6" s="172"/>
      <c r="F6" s="124" t="s">
        <v>148</v>
      </c>
      <c r="G6" s="123" t="s">
        <v>111</v>
      </c>
      <c r="H6" s="124"/>
      <c r="I6" s="135" t="s">
        <v>90</v>
      </c>
      <c r="J6" s="135"/>
      <c r="K6" s="41"/>
    </row>
    <row r="7" spans="2:14" ht="35.15" customHeight="1" x14ac:dyDescent="0.35">
      <c r="B7" s="173"/>
      <c r="C7" s="139"/>
      <c r="D7" s="125"/>
      <c r="E7" s="174"/>
      <c r="F7" s="126"/>
      <c r="G7" s="125"/>
      <c r="H7" s="126"/>
      <c r="I7" s="139"/>
      <c r="J7" s="135"/>
      <c r="K7" s="41"/>
    </row>
    <row r="8" spans="2:14" ht="40" customHeight="1" x14ac:dyDescent="0.35">
      <c r="B8" s="175" t="s">
        <v>80</v>
      </c>
      <c r="C8" s="43">
        <v>365</v>
      </c>
      <c r="D8" s="116">
        <v>324</v>
      </c>
      <c r="E8" s="176"/>
      <c r="F8" s="177">
        <v>365</v>
      </c>
      <c r="G8" s="116">
        <v>48</v>
      </c>
      <c r="H8" s="117"/>
      <c r="I8" s="116">
        <f>SUM(D8,G8)</f>
        <v>372</v>
      </c>
      <c r="J8" s="117"/>
      <c r="K8" s="41"/>
      <c r="L8" s="40"/>
      <c r="M8" s="40"/>
    </row>
    <row r="9" spans="2:14" ht="40" customHeight="1" x14ac:dyDescent="0.35">
      <c r="B9" s="175" t="s">
        <v>103</v>
      </c>
      <c r="C9" s="43">
        <v>258</v>
      </c>
      <c r="D9" s="116">
        <v>270</v>
      </c>
      <c r="E9" s="176"/>
      <c r="F9" s="177">
        <v>289</v>
      </c>
      <c r="G9" s="116">
        <v>40</v>
      </c>
      <c r="H9" s="117"/>
      <c r="I9" s="116">
        <f>SUM(D9,G9)</f>
        <v>310</v>
      </c>
      <c r="J9" s="117"/>
      <c r="K9" s="41"/>
      <c r="L9" s="40"/>
      <c r="M9" s="40"/>
    </row>
    <row r="10" spans="2:14" ht="40" customHeight="1" x14ac:dyDescent="0.35">
      <c r="B10" s="178" t="s">
        <v>90</v>
      </c>
      <c r="C10" s="51">
        <f>SUM(C8:C9)</f>
        <v>623</v>
      </c>
      <c r="D10" s="131">
        <f>SUM(D8:D9)</f>
        <v>594</v>
      </c>
      <c r="E10" s="179"/>
      <c r="F10" s="180">
        <f>SUM(F8:F9)</f>
        <v>654</v>
      </c>
      <c r="G10" s="131">
        <f t="shared" ref="G10" si="0">SUM(G8:G9)</f>
        <v>88</v>
      </c>
      <c r="H10" s="132"/>
      <c r="I10" s="131">
        <f>SUM(I8:J9)</f>
        <v>682</v>
      </c>
      <c r="J10" s="132"/>
      <c r="K10" s="41"/>
      <c r="M10" s="40"/>
    </row>
    <row r="11" spans="2:14" ht="60" customHeight="1" x14ac:dyDescent="0.35">
      <c r="B11" s="181"/>
      <c r="C11" s="114"/>
      <c r="D11" s="114"/>
      <c r="E11" s="114"/>
      <c r="F11" s="114"/>
      <c r="G11" s="114"/>
      <c r="H11" s="114"/>
      <c r="I11" s="114"/>
      <c r="J11" s="114"/>
      <c r="K11" s="114"/>
      <c r="N11" s="40"/>
    </row>
    <row r="12" spans="2:14" ht="35.15" customHeight="1" x14ac:dyDescent="0.35">
      <c r="B12" s="134" t="s">
        <v>58</v>
      </c>
      <c r="C12" s="138" t="s">
        <v>146</v>
      </c>
      <c r="D12" s="123" t="s">
        <v>147</v>
      </c>
      <c r="E12" s="172"/>
      <c r="F12" s="124" t="s">
        <v>148</v>
      </c>
      <c r="G12" s="123" t="s">
        <v>111</v>
      </c>
      <c r="H12" s="124"/>
      <c r="I12" s="135" t="s">
        <v>90</v>
      </c>
      <c r="J12" s="135"/>
      <c r="K12" s="41"/>
      <c r="M12" s="40"/>
    </row>
    <row r="13" spans="2:14" ht="35.15" customHeight="1" x14ac:dyDescent="0.35">
      <c r="B13" s="134"/>
      <c r="C13" s="139"/>
      <c r="D13" s="125"/>
      <c r="E13" s="174"/>
      <c r="F13" s="126"/>
      <c r="G13" s="125"/>
      <c r="H13" s="126"/>
      <c r="I13" s="139"/>
      <c r="J13" s="135"/>
      <c r="K13" s="41"/>
      <c r="M13" s="40"/>
    </row>
    <row r="14" spans="2:14" ht="40" customHeight="1" x14ac:dyDescent="0.35">
      <c r="B14" s="182" t="s">
        <v>81</v>
      </c>
      <c r="C14" s="58">
        <v>3000</v>
      </c>
      <c r="D14" s="129">
        <v>3241</v>
      </c>
      <c r="E14" s="183"/>
      <c r="F14" s="184">
        <v>3300</v>
      </c>
      <c r="G14" s="185">
        <v>99</v>
      </c>
      <c r="H14" s="185"/>
      <c r="I14" s="129">
        <f>SUM(D14,G14)</f>
        <v>3340</v>
      </c>
      <c r="J14" s="130"/>
      <c r="K14" s="41"/>
      <c r="M14" s="40"/>
    </row>
    <row r="15" spans="2:14" ht="40" customHeight="1" x14ac:dyDescent="0.35">
      <c r="B15" s="46" t="s">
        <v>82</v>
      </c>
      <c r="C15" s="43">
        <v>1500</v>
      </c>
      <c r="D15" s="116">
        <v>1436</v>
      </c>
      <c r="E15" s="176"/>
      <c r="F15" s="94">
        <v>1500</v>
      </c>
      <c r="G15" s="186">
        <v>95</v>
      </c>
      <c r="H15" s="186"/>
      <c r="I15" s="116">
        <f t="shared" ref="I15:I18" si="1">SUM(D15,G15)</f>
        <v>1531</v>
      </c>
      <c r="J15" s="117"/>
      <c r="K15" s="41"/>
      <c r="M15" s="40"/>
    </row>
    <row r="16" spans="2:14" ht="40" customHeight="1" x14ac:dyDescent="0.35">
      <c r="B16" s="50" t="s">
        <v>149</v>
      </c>
      <c r="C16" s="93">
        <v>160</v>
      </c>
      <c r="D16" s="116">
        <v>77</v>
      </c>
      <c r="E16" s="176"/>
      <c r="F16" s="187">
        <v>130</v>
      </c>
      <c r="G16" s="188">
        <v>8</v>
      </c>
      <c r="H16" s="188"/>
      <c r="I16" s="189">
        <f t="shared" si="1"/>
        <v>85</v>
      </c>
      <c r="J16" s="190"/>
      <c r="K16" s="41"/>
      <c r="M16" s="40"/>
    </row>
    <row r="17" spans="2:14" ht="40" customHeight="1" x14ac:dyDescent="0.35">
      <c r="B17" s="50" t="s">
        <v>150</v>
      </c>
      <c r="C17" s="43">
        <v>250</v>
      </c>
      <c r="D17" s="133">
        <v>140</v>
      </c>
      <c r="E17" s="191"/>
      <c r="F17" s="94">
        <v>390</v>
      </c>
      <c r="G17" s="116">
        <v>10</v>
      </c>
      <c r="H17" s="117"/>
      <c r="I17" s="116">
        <f t="shared" si="1"/>
        <v>150</v>
      </c>
      <c r="J17" s="117"/>
      <c r="K17" s="41"/>
      <c r="M17" s="40"/>
    </row>
    <row r="18" spans="2:14" ht="40" customHeight="1" x14ac:dyDescent="0.35">
      <c r="B18" s="46" t="s">
        <v>151</v>
      </c>
      <c r="C18" s="93">
        <v>5500</v>
      </c>
      <c r="D18" s="116">
        <v>5695</v>
      </c>
      <c r="E18" s="176"/>
      <c r="F18" s="187">
        <v>5500</v>
      </c>
      <c r="G18" s="116">
        <v>572</v>
      </c>
      <c r="H18" s="117"/>
      <c r="I18" s="116">
        <f t="shared" si="1"/>
        <v>6267</v>
      </c>
      <c r="J18" s="117"/>
      <c r="K18" s="41"/>
      <c r="M18" s="40"/>
    </row>
    <row r="19" spans="2:14" ht="40" customHeight="1" x14ac:dyDescent="0.35">
      <c r="B19" s="48" t="s">
        <v>90</v>
      </c>
      <c r="C19" s="43">
        <f>SUM(C14:C18)</f>
        <v>10410</v>
      </c>
      <c r="D19" s="118">
        <f>SUM(D14:E18)</f>
        <v>10589</v>
      </c>
      <c r="E19" s="192"/>
      <c r="F19" s="177">
        <f>SUM(F14:F18)</f>
        <v>10820</v>
      </c>
      <c r="G19" s="118">
        <f>SUM(G14:H18)</f>
        <v>784</v>
      </c>
      <c r="H19" s="119"/>
      <c r="I19" s="118">
        <f>SUM(I14:J18)</f>
        <v>11373</v>
      </c>
      <c r="J19" s="119"/>
      <c r="K19" s="41"/>
      <c r="M19" s="40"/>
    </row>
    <row r="20" spans="2:14" ht="60" customHeight="1" x14ac:dyDescent="0.35">
      <c r="B20" s="52"/>
      <c r="C20" s="114"/>
      <c r="D20" s="114"/>
      <c r="E20" s="114"/>
      <c r="F20" s="114"/>
      <c r="G20" s="114"/>
      <c r="H20" s="114"/>
      <c r="I20" s="114"/>
      <c r="J20" s="114"/>
      <c r="K20" s="114"/>
      <c r="N20" s="40"/>
    </row>
    <row r="21" spans="2:14" ht="35.15" customHeight="1" x14ac:dyDescent="0.35">
      <c r="B21" s="134" t="s">
        <v>70</v>
      </c>
      <c r="C21" s="138" t="s">
        <v>146</v>
      </c>
      <c r="D21" s="123" t="s">
        <v>147</v>
      </c>
      <c r="E21" s="172"/>
      <c r="F21" s="124" t="s">
        <v>152</v>
      </c>
      <c r="G21" s="123" t="s">
        <v>111</v>
      </c>
      <c r="H21" s="124"/>
      <c r="I21" s="135" t="s">
        <v>90</v>
      </c>
      <c r="J21" s="135"/>
      <c r="K21" s="41"/>
      <c r="M21" s="40"/>
    </row>
    <row r="22" spans="2:14" ht="35.15" customHeight="1" x14ac:dyDescent="0.35">
      <c r="B22" s="134"/>
      <c r="C22" s="139"/>
      <c r="D22" s="125"/>
      <c r="E22" s="174"/>
      <c r="F22" s="126"/>
      <c r="G22" s="125"/>
      <c r="H22" s="126"/>
      <c r="I22" s="139"/>
      <c r="J22" s="135"/>
      <c r="K22" s="41"/>
      <c r="M22" s="40"/>
    </row>
    <row r="23" spans="2:14" ht="40" customHeight="1" x14ac:dyDescent="0.35">
      <c r="B23" s="46" t="s">
        <v>71</v>
      </c>
      <c r="C23" s="51">
        <v>2020</v>
      </c>
      <c r="D23" s="131">
        <v>2914</v>
      </c>
      <c r="E23" s="179"/>
      <c r="F23" s="180">
        <v>2500</v>
      </c>
      <c r="G23" s="131">
        <v>133</v>
      </c>
      <c r="H23" s="132"/>
      <c r="I23" s="131">
        <f>SUM(D23,G23)</f>
        <v>3047</v>
      </c>
      <c r="J23" s="132"/>
      <c r="K23" s="41"/>
      <c r="M23" s="40"/>
    </row>
    <row r="24" spans="2:14" ht="60" customHeight="1" x14ac:dyDescent="0.35">
      <c r="B24" s="95"/>
      <c r="C24" s="60"/>
      <c r="D24" s="60"/>
      <c r="E24" s="60"/>
      <c r="F24" s="60"/>
      <c r="G24" s="60"/>
      <c r="H24" s="60"/>
      <c r="I24" s="60"/>
      <c r="J24" s="60"/>
      <c r="K24" s="41"/>
      <c r="M24" s="40"/>
    </row>
    <row r="25" spans="2:14" ht="40" customHeight="1" x14ac:dyDescent="0.35">
      <c r="B25" s="134" t="s">
        <v>153</v>
      </c>
      <c r="C25" s="138" t="s">
        <v>146</v>
      </c>
      <c r="D25" s="193" t="s">
        <v>147</v>
      </c>
      <c r="E25" s="194"/>
      <c r="F25" s="124" t="s">
        <v>148</v>
      </c>
      <c r="G25" s="135" t="s">
        <v>111</v>
      </c>
      <c r="H25" s="135"/>
      <c r="I25" s="195" t="s">
        <v>154</v>
      </c>
      <c r="J25" s="124"/>
      <c r="K25" s="41"/>
      <c r="M25" s="40"/>
    </row>
    <row r="26" spans="2:14" ht="40" customHeight="1" x14ac:dyDescent="0.35">
      <c r="B26" s="134"/>
      <c r="C26" s="139"/>
      <c r="D26" s="193" t="s">
        <v>155</v>
      </c>
      <c r="E26" s="194"/>
      <c r="F26" s="126"/>
      <c r="G26" s="193" t="s">
        <v>155</v>
      </c>
      <c r="H26" s="194"/>
      <c r="I26" s="196"/>
      <c r="J26" s="126"/>
      <c r="K26" s="41"/>
      <c r="M26" s="40"/>
    </row>
    <row r="27" spans="2:14" ht="40" customHeight="1" x14ac:dyDescent="0.35">
      <c r="B27" s="197" t="s">
        <v>106</v>
      </c>
      <c r="C27" s="198">
        <v>30</v>
      </c>
      <c r="D27" s="199">
        <v>80</v>
      </c>
      <c r="E27" s="200"/>
      <c r="F27" s="201" t="s">
        <v>156</v>
      </c>
      <c r="G27" s="199">
        <v>4</v>
      </c>
      <c r="H27" s="202"/>
      <c r="I27" s="116">
        <f>SUM(D27,G27)</f>
        <v>84</v>
      </c>
      <c r="J27" s="117"/>
      <c r="K27" s="41"/>
      <c r="M27" s="40"/>
    </row>
    <row r="28" spans="2:14" ht="40" customHeight="1" x14ac:dyDescent="0.35">
      <c r="B28" s="46" t="s">
        <v>105</v>
      </c>
      <c r="C28" s="43">
        <v>50</v>
      </c>
      <c r="D28" s="116">
        <v>25</v>
      </c>
      <c r="E28" s="176"/>
      <c r="F28" s="177">
        <v>60</v>
      </c>
      <c r="G28" s="116">
        <v>0</v>
      </c>
      <c r="H28" s="117"/>
      <c r="I28" s="116">
        <f>SUM(D28,G28)</f>
        <v>25</v>
      </c>
      <c r="J28" s="117"/>
      <c r="K28" s="41"/>
      <c r="M28" s="40"/>
    </row>
    <row r="29" spans="2:14" ht="40" customHeight="1" x14ac:dyDescent="0.35">
      <c r="B29" s="46" t="s">
        <v>157</v>
      </c>
      <c r="C29" s="43">
        <v>2000</v>
      </c>
      <c r="D29" s="116">
        <v>2368</v>
      </c>
      <c r="E29" s="176"/>
      <c r="F29" s="177" t="s">
        <v>156</v>
      </c>
      <c r="G29" s="116">
        <v>92</v>
      </c>
      <c r="H29" s="117"/>
      <c r="I29" s="116">
        <f t="shared" ref="I29:I30" si="2">SUM(D29,G29)</f>
        <v>2460</v>
      </c>
      <c r="J29" s="117"/>
      <c r="K29" s="41"/>
      <c r="M29" s="40"/>
    </row>
    <row r="30" spans="2:14" ht="40" customHeight="1" x14ac:dyDescent="0.35">
      <c r="B30" s="46" t="s">
        <v>158</v>
      </c>
      <c r="C30" s="43">
        <v>80</v>
      </c>
      <c r="D30" s="116">
        <v>65</v>
      </c>
      <c r="E30" s="176"/>
      <c r="F30" s="177">
        <v>30</v>
      </c>
      <c r="G30" s="116">
        <v>0</v>
      </c>
      <c r="H30" s="117"/>
      <c r="I30" s="116">
        <f t="shared" si="2"/>
        <v>65</v>
      </c>
      <c r="J30" s="117"/>
      <c r="K30" s="41"/>
      <c r="M30" s="40"/>
    </row>
    <row r="31" spans="2:14" ht="40" customHeight="1" x14ac:dyDescent="0.35">
      <c r="B31" s="48" t="s">
        <v>90</v>
      </c>
      <c r="C31" s="43">
        <f>SUM(C27:C30)</f>
        <v>2160</v>
      </c>
      <c r="D31" s="118">
        <f>SUM(D27:E30)</f>
        <v>2538</v>
      </c>
      <c r="E31" s="192"/>
      <c r="F31" s="177">
        <f>SUM(F28:F30)</f>
        <v>90</v>
      </c>
      <c r="G31" s="118">
        <f>SUM(G27:H30)</f>
        <v>96</v>
      </c>
      <c r="H31" s="119"/>
      <c r="I31" s="118">
        <f>SUM(I27:I30)</f>
        <v>2634</v>
      </c>
      <c r="J31" s="119"/>
      <c r="K31" s="41"/>
      <c r="M31" s="40"/>
    </row>
    <row r="32" spans="2:14" ht="60" customHeight="1" x14ac:dyDescent="0.35"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2:13" ht="35.15" customHeight="1" x14ac:dyDescent="0.35">
      <c r="B33" s="134" t="s">
        <v>159</v>
      </c>
      <c r="C33" s="138" t="s">
        <v>146</v>
      </c>
      <c r="D33" s="123" t="s">
        <v>147</v>
      </c>
      <c r="E33" s="172"/>
      <c r="F33" s="124" t="s">
        <v>148</v>
      </c>
      <c r="G33" s="123" t="s">
        <v>111</v>
      </c>
      <c r="H33" s="124"/>
      <c r="I33" s="135" t="s">
        <v>90</v>
      </c>
      <c r="J33" s="135"/>
      <c r="K33" s="41"/>
    </row>
    <row r="34" spans="2:13" ht="35.15" customHeight="1" x14ac:dyDescent="0.35">
      <c r="B34" s="134"/>
      <c r="C34" s="139"/>
      <c r="D34" s="125"/>
      <c r="E34" s="174"/>
      <c r="F34" s="126"/>
      <c r="G34" s="125"/>
      <c r="H34" s="126"/>
      <c r="I34" s="139"/>
      <c r="J34" s="135"/>
      <c r="K34" s="41"/>
    </row>
    <row r="35" spans="2:13" ht="35.15" customHeight="1" x14ac:dyDescent="0.35">
      <c r="B35" s="45" t="s">
        <v>110</v>
      </c>
      <c r="C35" s="51">
        <v>120</v>
      </c>
      <c r="D35" s="121">
        <v>112</v>
      </c>
      <c r="E35" s="203"/>
      <c r="F35" s="180">
        <v>180</v>
      </c>
      <c r="G35" s="121">
        <v>8</v>
      </c>
      <c r="H35" s="122"/>
      <c r="I35" s="131">
        <f>SUM(D35,G35)</f>
        <v>120</v>
      </c>
      <c r="J35" s="132"/>
      <c r="K35" s="41"/>
      <c r="M35" s="40"/>
    </row>
    <row r="36" spans="2:13" ht="31.5" customHeight="1" x14ac:dyDescent="0.35">
      <c r="B36" s="44"/>
      <c r="C36" s="60"/>
      <c r="D36" s="60"/>
      <c r="E36" s="60"/>
      <c r="F36" s="60"/>
      <c r="G36" s="60"/>
      <c r="H36" s="60"/>
      <c r="I36" s="60"/>
      <c r="J36" s="60"/>
      <c r="K36" s="41"/>
      <c r="M36" s="40"/>
    </row>
    <row r="37" spans="2:13" ht="50.15" customHeight="1" x14ac:dyDescent="0.35">
      <c r="B37" s="44"/>
      <c r="C37" s="60"/>
      <c r="D37" s="60"/>
      <c r="E37" s="60"/>
      <c r="F37" s="60"/>
      <c r="G37" s="60"/>
      <c r="H37" s="60"/>
      <c r="I37" s="60"/>
      <c r="J37" s="60"/>
      <c r="K37" s="41"/>
      <c r="M37" s="40"/>
    </row>
    <row r="38" spans="2:13" ht="3" customHeight="1" x14ac:dyDescent="0.35">
      <c r="B38" s="136"/>
      <c r="C38" s="136"/>
      <c r="D38" s="136"/>
      <c r="E38" s="136"/>
      <c r="F38" s="136"/>
      <c r="G38" s="136"/>
      <c r="H38" s="136"/>
      <c r="I38" s="136"/>
      <c r="J38" s="136"/>
      <c r="K38" s="136"/>
    </row>
    <row r="39" spans="2:13" ht="21" customHeight="1" x14ac:dyDescent="0.35">
      <c r="B39" s="134" t="s">
        <v>81</v>
      </c>
      <c r="C39" s="138" t="s">
        <v>146</v>
      </c>
      <c r="D39" s="123" t="s">
        <v>147</v>
      </c>
      <c r="E39" s="172"/>
      <c r="F39" s="124" t="s">
        <v>148</v>
      </c>
      <c r="G39" s="204" t="s">
        <v>111</v>
      </c>
      <c r="H39" s="205"/>
      <c r="I39" s="135" t="s">
        <v>90</v>
      </c>
      <c r="J39" s="135"/>
      <c r="K39" s="41"/>
    </row>
    <row r="40" spans="2:13" ht="19.5" customHeight="1" x14ac:dyDescent="0.35">
      <c r="B40" s="134"/>
      <c r="C40" s="139"/>
      <c r="D40" s="125"/>
      <c r="E40" s="174"/>
      <c r="F40" s="126"/>
      <c r="G40" s="206"/>
      <c r="H40" s="207"/>
      <c r="I40" s="139"/>
      <c r="J40" s="135"/>
      <c r="K40" s="41"/>
    </row>
    <row r="41" spans="2:13" ht="30" customHeight="1" x14ac:dyDescent="0.35">
      <c r="B41" s="46" t="s">
        <v>84</v>
      </c>
      <c r="C41" s="145">
        <v>3000</v>
      </c>
      <c r="D41" s="127">
        <v>157</v>
      </c>
      <c r="E41" s="208"/>
      <c r="F41" s="209">
        <v>3300</v>
      </c>
      <c r="G41" s="127">
        <v>0</v>
      </c>
      <c r="H41" s="128"/>
      <c r="I41" s="127">
        <f>SUM(D41+G41)</f>
        <v>157</v>
      </c>
      <c r="J41" s="128"/>
      <c r="K41" s="41"/>
    </row>
    <row r="42" spans="2:13" ht="30" customHeight="1" x14ac:dyDescent="0.35">
      <c r="B42" s="46" t="s">
        <v>85</v>
      </c>
      <c r="C42" s="145"/>
      <c r="D42" s="127">
        <v>179</v>
      </c>
      <c r="E42" s="208"/>
      <c r="F42" s="210"/>
      <c r="G42" s="127">
        <v>0</v>
      </c>
      <c r="H42" s="128"/>
      <c r="I42" s="127">
        <f t="shared" ref="I42:I52" si="3">SUM(D42+G42)</f>
        <v>179</v>
      </c>
      <c r="J42" s="128"/>
      <c r="K42" s="41"/>
    </row>
    <row r="43" spans="2:13" ht="30" customHeight="1" x14ac:dyDescent="0.35">
      <c r="B43" s="46" t="s">
        <v>160</v>
      </c>
      <c r="C43" s="145"/>
      <c r="D43" s="127">
        <v>26</v>
      </c>
      <c r="E43" s="208"/>
      <c r="F43" s="210"/>
      <c r="G43" s="127">
        <v>0</v>
      </c>
      <c r="H43" s="128"/>
      <c r="I43" s="127">
        <f t="shared" si="3"/>
        <v>26</v>
      </c>
      <c r="J43" s="128"/>
      <c r="K43" s="41"/>
    </row>
    <row r="44" spans="2:13" ht="30" customHeight="1" x14ac:dyDescent="0.35">
      <c r="B44" s="46" t="s">
        <v>86</v>
      </c>
      <c r="C44" s="145"/>
      <c r="D44" s="127">
        <v>637</v>
      </c>
      <c r="E44" s="208"/>
      <c r="F44" s="210"/>
      <c r="G44" s="127">
        <v>20</v>
      </c>
      <c r="H44" s="128"/>
      <c r="I44" s="127">
        <f t="shared" si="3"/>
        <v>657</v>
      </c>
      <c r="J44" s="128"/>
      <c r="K44" s="41"/>
    </row>
    <row r="45" spans="2:13" ht="30" customHeight="1" x14ac:dyDescent="0.35">
      <c r="B45" s="46" t="s">
        <v>161</v>
      </c>
      <c r="C45" s="145"/>
      <c r="D45" s="127">
        <v>234</v>
      </c>
      <c r="E45" s="208"/>
      <c r="F45" s="210"/>
      <c r="G45" s="127">
        <v>41</v>
      </c>
      <c r="H45" s="128"/>
      <c r="I45" s="127">
        <f t="shared" si="3"/>
        <v>275</v>
      </c>
      <c r="J45" s="128"/>
      <c r="K45" s="41"/>
    </row>
    <row r="46" spans="2:13" ht="30" customHeight="1" x14ac:dyDescent="0.35">
      <c r="B46" s="46" t="s">
        <v>87</v>
      </c>
      <c r="C46" s="145"/>
      <c r="D46" s="127">
        <v>147</v>
      </c>
      <c r="E46" s="208"/>
      <c r="F46" s="210"/>
      <c r="G46" s="127">
        <v>0</v>
      </c>
      <c r="H46" s="128"/>
      <c r="I46" s="127">
        <f t="shared" si="3"/>
        <v>147</v>
      </c>
      <c r="J46" s="128"/>
      <c r="K46" s="41"/>
    </row>
    <row r="47" spans="2:13" ht="30" customHeight="1" x14ac:dyDescent="0.35">
      <c r="B47" s="46" t="s">
        <v>162</v>
      </c>
      <c r="C47" s="145"/>
      <c r="D47" s="127">
        <v>0</v>
      </c>
      <c r="E47" s="208"/>
      <c r="F47" s="210"/>
      <c r="G47" s="127">
        <v>0</v>
      </c>
      <c r="H47" s="128"/>
      <c r="I47" s="127">
        <f t="shared" si="3"/>
        <v>0</v>
      </c>
      <c r="J47" s="128"/>
      <c r="K47" s="41"/>
    </row>
    <row r="48" spans="2:13" ht="30" customHeight="1" x14ac:dyDescent="0.35">
      <c r="B48" s="46" t="s">
        <v>88</v>
      </c>
      <c r="C48" s="145"/>
      <c r="D48" s="127">
        <v>698</v>
      </c>
      <c r="E48" s="208"/>
      <c r="F48" s="210"/>
      <c r="G48" s="127">
        <v>29</v>
      </c>
      <c r="H48" s="128"/>
      <c r="I48" s="127">
        <f>SUM(D48+G48)</f>
        <v>727</v>
      </c>
      <c r="J48" s="128"/>
      <c r="K48" s="41"/>
    </row>
    <row r="49" spans="2:11" ht="30" customHeight="1" x14ac:dyDescent="0.35">
      <c r="B49" s="46" t="s">
        <v>163</v>
      </c>
      <c r="C49" s="145"/>
      <c r="D49" s="127">
        <v>899</v>
      </c>
      <c r="E49" s="208"/>
      <c r="F49" s="210"/>
      <c r="G49" s="127">
        <v>0</v>
      </c>
      <c r="H49" s="128"/>
      <c r="I49" s="127">
        <f t="shared" si="3"/>
        <v>899</v>
      </c>
      <c r="J49" s="128"/>
      <c r="K49" s="41"/>
    </row>
    <row r="50" spans="2:11" ht="30" customHeight="1" x14ac:dyDescent="0.35">
      <c r="B50" s="46" t="s">
        <v>108</v>
      </c>
      <c r="C50" s="145"/>
      <c r="D50" s="127">
        <v>112</v>
      </c>
      <c r="E50" s="208"/>
      <c r="F50" s="210"/>
      <c r="G50" s="127">
        <v>9</v>
      </c>
      <c r="H50" s="128"/>
      <c r="I50" s="127">
        <f>SUM(D50+G50)</f>
        <v>121</v>
      </c>
      <c r="J50" s="128"/>
      <c r="K50" s="41"/>
    </row>
    <row r="51" spans="2:11" ht="30" customHeight="1" x14ac:dyDescent="0.35">
      <c r="B51" s="46" t="s">
        <v>89</v>
      </c>
      <c r="C51" s="145"/>
      <c r="D51" s="127">
        <v>122</v>
      </c>
      <c r="E51" s="208"/>
      <c r="F51" s="210"/>
      <c r="G51" s="127">
        <v>0</v>
      </c>
      <c r="H51" s="128"/>
      <c r="I51" s="127">
        <f>SUM(D51+G51)</f>
        <v>122</v>
      </c>
      <c r="J51" s="128"/>
      <c r="K51" s="41"/>
    </row>
    <row r="52" spans="2:11" ht="30" customHeight="1" x14ac:dyDescent="0.35">
      <c r="B52" s="46" t="s">
        <v>102</v>
      </c>
      <c r="C52" s="145"/>
      <c r="D52" s="127">
        <v>30</v>
      </c>
      <c r="E52" s="208"/>
      <c r="F52" s="211"/>
      <c r="G52" s="127">
        <v>0</v>
      </c>
      <c r="H52" s="128"/>
      <c r="I52" s="127">
        <f t="shared" si="3"/>
        <v>30</v>
      </c>
      <c r="J52" s="128"/>
      <c r="K52" s="41"/>
    </row>
    <row r="53" spans="2:11" ht="30" customHeight="1" x14ac:dyDescent="0.35">
      <c r="B53" s="47" t="s">
        <v>90</v>
      </c>
      <c r="C53" s="43">
        <f>SUM(C41)</f>
        <v>3000</v>
      </c>
      <c r="D53" s="118">
        <f>SUM(D41:E52)</f>
        <v>3241</v>
      </c>
      <c r="E53" s="192"/>
      <c r="F53" s="177">
        <f>SUM(F41)</f>
        <v>3300</v>
      </c>
      <c r="G53" s="118">
        <f>SUM(G41:H52)</f>
        <v>99</v>
      </c>
      <c r="H53" s="119"/>
      <c r="I53" s="118">
        <f>SUM(I41:J52)</f>
        <v>3340</v>
      </c>
      <c r="J53" s="119"/>
      <c r="K53" s="41"/>
    </row>
    <row r="54" spans="2:11" ht="50.15" customHeight="1" x14ac:dyDescent="0.35">
      <c r="B54" s="54"/>
      <c r="C54" s="42"/>
      <c r="D54" s="42"/>
      <c r="E54" s="42"/>
      <c r="F54" s="42"/>
      <c r="G54" s="42"/>
      <c r="H54" s="42"/>
      <c r="I54" s="42"/>
      <c r="J54" s="42"/>
      <c r="K54" s="55"/>
    </row>
    <row r="55" spans="2:11" ht="19" customHeight="1" x14ac:dyDescent="0.35">
      <c r="B55" s="134" t="s">
        <v>82</v>
      </c>
      <c r="C55" s="138" t="s">
        <v>146</v>
      </c>
      <c r="D55" s="123" t="s">
        <v>147</v>
      </c>
      <c r="E55" s="172"/>
      <c r="F55" s="124" t="s">
        <v>148</v>
      </c>
      <c r="G55" s="204" t="s">
        <v>111</v>
      </c>
      <c r="H55" s="205"/>
      <c r="I55" s="135" t="s">
        <v>90</v>
      </c>
      <c r="J55" s="135"/>
      <c r="K55" s="41"/>
    </row>
    <row r="56" spans="2:11" ht="24.75" customHeight="1" x14ac:dyDescent="0.35">
      <c r="B56" s="134"/>
      <c r="C56" s="139"/>
      <c r="D56" s="125"/>
      <c r="E56" s="174"/>
      <c r="F56" s="126"/>
      <c r="G56" s="206"/>
      <c r="H56" s="207"/>
      <c r="I56" s="139"/>
      <c r="J56" s="135"/>
      <c r="K56" s="41"/>
    </row>
    <row r="57" spans="2:11" ht="30" customHeight="1" x14ac:dyDescent="0.35">
      <c r="B57" s="46" t="s">
        <v>91</v>
      </c>
      <c r="C57" s="144">
        <v>1500</v>
      </c>
      <c r="D57" s="116">
        <v>16</v>
      </c>
      <c r="E57" s="176"/>
      <c r="F57" s="212">
        <v>1500</v>
      </c>
      <c r="G57" s="116">
        <v>0</v>
      </c>
      <c r="H57" s="117"/>
      <c r="I57" s="116">
        <f>SUM(D57+G57)</f>
        <v>16</v>
      </c>
      <c r="J57" s="117"/>
      <c r="K57" s="41"/>
    </row>
    <row r="58" spans="2:11" ht="30" customHeight="1" x14ac:dyDescent="0.35">
      <c r="B58" s="46" t="s">
        <v>92</v>
      </c>
      <c r="C58" s="144"/>
      <c r="D58" s="116">
        <v>1025</v>
      </c>
      <c r="E58" s="176"/>
      <c r="F58" s="213"/>
      <c r="G58" s="116">
        <v>82</v>
      </c>
      <c r="H58" s="117"/>
      <c r="I58" s="116">
        <f t="shared" ref="I58:I65" si="4">SUM(D58+G58)</f>
        <v>1107</v>
      </c>
      <c r="J58" s="117"/>
      <c r="K58" s="41"/>
    </row>
    <row r="59" spans="2:11" ht="30" customHeight="1" x14ac:dyDescent="0.35">
      <c r="B59" s="46" t="s">
        <v>93</v>
      </c>
      <c r="C59" s="144"/>
      <c r="D59" s="116">
        <v>0</v>
      </c>
      <c r="E59" s="176"/>
      <c r="F59" s="213"/>
      <c r="G59" s="116">
        <v>0</v>
      </c>
      <c r="H59" s="117"/>
      <c r="I59" s="116">
        <f t="shared" si="4"/>
        <v>0</v>
      </c>
      <c r="J59" s="117"/>
      <c r="K59" s="41"/>
    </row>
    <row r="60" spans="2:11" ht="30" customHeight="1" x14ac:dyDescent="0.35">
      <c r="B60" s="46" t="s">
        <v>94</v>
      </c>
      <c r="C60" s="144"/>
      <c r="D60" s="116">
        <v>206</v>
      </c>
      <c r="E60" s="176"/>
      <c r="F60" s="213"/>
      <c r="G60" s="116">
        <v>3</v>
      </c>
      <c r="H60" s="117"/>
      <c r="I60" s="116">
        <f t="shared" si="4"/>
        <v>209</v>
      </c>
      <c r="J60" s="117"/>
      <c r="K60" s="41"/>
    </row>
    <row r="61" spans="2:11" ht="30" customHeight="1" x14ac:dyDescent="0.35">
      <c r="B61" s="46" t="s">
        <v>95</v>
      </c>
      <c r="C61" s="144"/>
      <c r="D61" s="116">
        <v>56</v>
      </c>
      <c r="E61" s="176"/>
      <c r="F61" s="213"/>
      <c r="G61" s="116">
        <v>1</v>
      </c>
      <c r="H61" s="117"/>
      <c r="I61" s="116">
        <f t="shared" si="4"/>
        <v>57</v>
      </c>
      <c r="J61" s="117"/>
      <c r="K61" s="41"/>
    </row>
    <row r="62" spans="2:11" ht="30" customHeight="1" x14ac:dyDescent="0.35">
      <c r="B62" s="46" t="s">
        <v>96</v>
      </c>
      <c r="C62" s="144"/>
      <c r="D62" s="116">
        <v>38</v>
      </c>
      <c r="E62" s="176"/>
      <c r="F62" s="213"/>
      <c r="G62" s="116">
        <v>2</v>
      </c>
      <c r="H62" s="117"/>
      <c r="I62" s="116">
        <f t="shared" si="4"/>
        <v>40</v>
      </c>
      <c r="J62" s="117"/>
      <c r="K62" s="41"/>
    </row>
    <row r="63" spans="2:11" s="214" customFormat="1" ht="30" customHeight="1" x14ac:dyDescent="0.35">
      <c r="B63" s="215" t="s">
        <v>97</v>
      </c>
      <c r="C63" s="144"/>
      <c r="D63" s="189">
        <v>39</v>
      </c>
      <c r="E63" s="216"/>
      <c r="F63" s="213"/>
      <c r="G63" s="189">
        <v>7</v>
      </c>
      <c r="H63" s="190"/>
      <c r="I63" s="189">
        <f>SUM(D63+G63)</f>
        <v>46</v>
      </c>
      <c r="J63" s="190"/>
    </row>
    <row r="64" spans="2:11" ht="30" customHeight="1" x14ac:dyDescent="0.35">
      <c r="B64" s="46" t="s">
        <v>98</v>
      </c>
      <c r="C64" s="144"/>
      <c r="D64" s="116">
        <v>42</v>
      </c>
      <c r="E64" s="176"/>
      <c r="F64" s="213"/>
      <c r="G64" s="116">
        <v>0</v>
      </c>
      <c r="H64" s="117"/>
      <c r="I64" s="116">
        <f t="shared" si="4"/>
        <v>42</v>
      </c>
      <c r="J64" s="117"/>
      <c r="K64" s="41"/>
    </row>
    <row r="65" spans="1:11" ht="30" customHeight="1" x14ac:dyDescent="0.35">
      <c r="B65" s="46" t="s">
        <v>99</v>
      </c>
      <c r="C65" s="144"/>
      <c r="D65" s="116">
        <v>14</v>
      </c>
      <c r="E65" s="176"/>
      <c r="F65" s="217"/>
      <c r="G65" s="116">
        <v>0</v>
      </c>
      <c r="H65" s="117"/>
      <c r="I65" s="116">
        <f t="shared" si="4"/>
        <v>14</v>
      </c>
      <c r="J65" s="117"/>
      <c r="K65" s="41"/>
    </row>
    <row r="66" spans="1:11" ht="30" customHeight="1" x14ac:dyDescent="0.35">
      <c r="B66" s="47" t="s">
        <v>90</v>
      </c>
      <c r="C66" s="58">
        <f>SUM(C57)</f>
        <v>1500</v>
      </c>
      <c r="D66" s="118">
        <f>SUM(D57:E65)</f>
        <v>1436</v>
      </c>
      <c r="E66" s="192"/>
      <c r="F66" s="177">
        <f>SUM(F57)</f>
        <v>1500</v>
      </c>
      <c r="G66" s="118">
        <f t="shared" ref="G66" si="5">SUM(G57:H65)</f>
        <v>95</v>
      </c>
      <c r="H66" s="119"/>
      <c r="I66" s="118">
        <f>SUM(I57:J65)</f>
        <v>1531</v>
      </c>
      <c r="J66" s="119"/>
      <c r="K66" s="41"/>
    </row>
    <row r="67" spans="1:11" ht="50.15" customHeight="1" x14ac:dyDescent="0.35">
      <c r="B67" s="114"/>
      <c r="C67" s="114"/>
      <c r="D67" s="114"/>
      <c r="E67" s="114"/>
      <c r="F67" s="114"/>
      <c r="G67" s="114"/>
      <c r="H67" s="114"/>
      <c r="I67" s="114"/>
      <c r="J67" s="114"/>
      <c r="K67" s="114"/>
    </row>
    <row r="68" spans="1:11" ht="8.25" customHeight="1" x14ac:dyDescent="0.35">
      <c r="A68" s="41"/>
      <c r="B68" s="134" t="s">
        <v>82</v>
      </c>
      <c r="C68" s="138" t="s">
        <v>146</v>
      </c>
      <c r="D68" s="123" t="s">
        <v>147</v>
      </c>
      <c r="E68" s="172"/>
      <c r="F68" s="124" t="s">
        <v>148</v>
      </c>
      <c r="G68" s="204" t="s">
        <v>111</v>
      </c>
      <c r="H68" s="205"/>
      <c r="I68" s="135" t="s">
        <v>90</v>
      </c>
      <c r="J68" s="135"/>
      <c r="K68" s="41"/>
    </row>
    <row r="69" spans="1:11" ht="35.25" customHeight="1" x14ac:dyDescent="0.35">
      <c r="A69" s="41"/>
      <c r="B69" s="134"/>
      <c r="C69" s="139"/>
      <c r="D69" s="125"/>
      <c r="E69" s="174"/>
      <c r="F69" s="126"/>
      <c r="G69" s="206"/>
      <c r="H69" s="207"/>
      <c r="I69" s="139"/>
      <c r="J69" s="135"/>
      <c r="K69" s="41"/>
    </row>
    <row r="70" spans="1:11" ht="40" customHeight="1" x14ac:dyDescent="0.35">
      <c r="A70" s="41"/>
      <c r="B70" s="46" t="s">
        <v>100</v>
      </c>
      <c r="C70" s="51" t="s">
        <v>83</v>
      </c>
      <c r="D70" s="121">
        <v>163</v>
      </c>
      <c r="E70" s="203"/>
      <c r="F70" s="180" t="s">
        <v>156</v>
      </c>
      <c r="G70" s="121">
        <v>0</v>
      </c>
      <c r="H70" s="122"/>
      <c r="I70" s="131">
        <f>SUM(D70:H70)</f>
        <v>163</v>
      </c>
      <c r="J70" s="132"/>
      <c r="K70" s="41"/>
    </row>
    <row r="71" spans="1:11" ht="44.25" customHeight="1" x14ac:dyDescent="0.35">
      <c r="A71" s="41"/>
      <c r="B71" s="120" t="s">
        <v>164</v>
      </c>
      <c r="C71" s="120"/>
      <c r="D71" s="120"/>
      <c r="E71" s="120"/>
      <c r="F71" s="120"/>
      <c r="G71" s="120"/>
      <c r="H71" s="120"/>
      <c r="I71" s="120"/>
      <c r="J71" s="120"/>
      <c r="K71" s="49"/>
    </row>
    <row r="72" spans="1:11" ht="50.15" customHeight="1" x14ac:dyDescent="0.35">
      <c r="A72" s="41"/>
      <c r="B72" s="95"/>
      <c r="C72" s="95"/>
      <c r="D72" s="95"/>
      <c r="E72" s="95"/>
      <c r="F72" s="95"/>
      <c r="G72" s="95"/>
      <c r="H72" s="95"/>
      <c r="I72" s="95"/>
      <c r="J72" s="95"/>
      <c r="K72" s="49"/>
    </row>
    <row r="73" spans="1:11" ht="32.25" customHeight="1" x14ac:dyDescent="0.35">
      <c r="A73" s="41"/>
      <c r="B73" s="134" t="s">
        <v>58</v>
      </c>
      <c r="C73" s="138" t="s">
        <v>146</v>
      </c>
      <c r="D73" s="123" t="s">
        <v>147</v>
      </c>
      <c r="E73" s="172"/>
      <c r="F73" s="124" t="s">
        <v>148</v>
      </c>
      <c r="G73" s="204" t="s">
        <v>111</v>
      </c>
      <c r="H73" s="205"/>
      <c r="I73" s="135" t="s">
        <v>90</v>
      </c>
      <c r="J73" s="135"/>
      <c r="K73" s="49"/>
    </row>
    <row r="74" spans="1:11" ht="32.25" customHeight="1" x14ac:dyDescent="0.35">
      <c r="A74" s="41"/>
      <c r="B74" s="134"/>
      <c r="C74" s="139"/>
      <c r="D74" s="125"/>
      <c r="E74" s="174"/>
      <c r="F74" s="126"/>
      <c r="G74" s="206"/>
      <c r="H74" s="207"/>
      <c r="I74" s="139"/>
      <c r="J74" s="135"/>
      <c r="K74" s="49"/>
    </row>
    <row r="75" spans="1:11" ht="40" customHeight="1" x14ac:dyDescent="0.35">
      <c r="A75" s="41"/>
      <c r="B75" s="46" t="s">
        <v>104</v>
      </c>
      <c r="C75" s="51">
        <v>30</v>
      </c>
      <c r="D75" s="121">
        <v>84</v>
      </c>
      <c r="E75" s="203"/>
      <c r="F75" s="180" t="s">
        <v>156</v>
      </c>
      <c r="G75" s="121">
        <v>2</v>
      </c>
      <c r="H75" s="122"/>
      <c r="I75" s="131">
        <f>SUM(D75,G75)</f>
        <v>86</v>
      </c>
      <c r="J75" s="132"/>
      <c r="K75" s="49"/>
    </row>
    <row r="76" spans="1:11" ht="44.25" customHeight="1" x14ac:dyDescent="0.35">
      <c r="A76" s="41"/>
      <c r="B76" s="120" t="s">
        <v>164</v>
      </c>
      <c r="C76" s="120"/>
      <c r="D76" s="120"/>
      <c r="E76" s="120"/>
      <c r="F76" s="120"/>
      <c r="G76" s="120"/>
      <c r="H76" s="120"/>
      <c r="I76" s="120"/>
      <c r="J76" s="120"/>
      <c r="K76" s="49"/>
    </row>
    <row r="77" spans="1:11" ht="50.15" customHeight="1" x14ac:dyDescent="0.35">
      <c r="A77" s="41"/>
      <c r="B77" s="95"/>
      <c r="C77" s="95"/>
      <c r="D77" s="95"/>
      <c r="E77" s="95"/>
      <c r="F77" s="95"/>
      <c r="G77" s="95"/>
      <c r="H77" s="95"/>
      <c r="I77" s="95"/>
      <c r="J77" s="95"/>
      <c r="K77" s="49"/>
    </row>
    <row r="78" spans="1:11" ht="32.25" customHeight="1" x14ac:dyDescent="0.35">
      <c r="A78" s="41"/>
      <c r="B78" s="134" t="s">
        <v>165</v>
      </c>
      <c r="C78" s="138" t="s">
        <v>146</v>
      </c>
      <c r="D78" s="123" t="s">
        <v>147</v>
      </c>
      <c r="E78" s="172"/>
      <c r="F78" s="124" t="s">
        <v>148</v>
      </c>
      <c r="G78" s="204" t="s">
        <v>111</v>
      </c>
      <c r="H78" s="205"/>
      <c r="I78" s="135" t="s">
        <v>90</v>
      </c>
      <c r="J78" s="135"/>
      <c r="K78" s="49"/>
    </row>
    <row r="79" spans="1:11" ht="32.25" customHeight="1" x14ac:dyDescent="0.35">
      <c r="A79" s="41"/>
      <c r="B79" s="134"/>
      <c r="C79" s="139"/>
      <c r="D79" s="125"/>
      <c r="E79" s="174"/>
      <c r="F79" s="126"/>
      <c r="G79" s="206"/>
      <c r="H79" s="207"/>
      <c r="I79" s="139"/>
      <c r="J79" s="135"/>
      <c r="K79" s="49"/>
    </row>
    <row r="80" spans="1:11" ht="40" customHeight="1" x14ac:dyDescent="0.35">
      <c r="A80" s="41"/>
      <c r="B80" s="46" t="s">
        <v>91</v>
      </c>
      <c r="C80" s="51" t="s">
        <v>101</v>
      </c>
      <c r="D80" s="131" t="s">
        <v>101</v>
      </c>
      <c r="E80" s="179"/>
      <c r="F80" s="180" t="s">
        <v>156</v>
      </c>
      <c r="G80" s="121">
        <v>25</v>
      </c>
      <c r="H80" s="122"/>
      <c r="I80" s="131">
        <f>SUM(D80:H80)</f>
        <v>25</v>
      </c>
      <c r="J80" s="132"/>
      <c r="K80" s="49"/>
    </row>
    <row r="81" spans="1:11" ht="44.25" customHeight="1" x14ac:dyDescent="0.35">
      <c r="A81" s="41"/>
      <c r="B81" s="120" t="s">
        <v>164</v>
      </c>
      <c r="C81" s="120"/>
      <c r="D81" s="120"/>
      <c r="E81" s="120"/>
      <c r="F81" s="120"/>
      <c r="G81" s="120"/>
      <c r="H81" s="120"/>
      <c r="I81" s="120"/>
      <c r="J81" s="120"/>
      <c r="K81" s="49"/>
    </row>
    <row r="82" spans="1:11" ht="50.15" customHeight="1" x14ac:dyDescent="0.35">
      <c r="A82" s="41"/>
      <c r="B82" s="56"/>
      <c r="C82" s="56"/>
      <c r="D82" s="56"/>
      <c r="E82" s="56"/>
      <c r="F82" s="56"/>
      <c r="G82" s="56"/>
      <c r="H82" s="56"/>
      <c r="I82" s="56"/>
      <c r="J82" s="56"/>
      <c r="K82" s="49"/>
    </row>
    <row r="83" spans="1:11" ht="39.75" customHeight="1" x14ac:dyDescent="0.35">
      <c r="A83" s="41"/>
      <c r="B83" s="218" t="s">
        <v>166</v>
      </c>
      <c r="C83" s="138" t="s">
        <v>146</v>
      </c>
      <c r="D83" s="123" t="s">
        <v>147</v>
      </c>
      <c r="E83" s="172"/>
      <c r="F83" s="124" t="s">
        <v>148</v>
      </c>
      <c r="G83" s="204" t="s">
        <v>111</v>
      </c>
      <c r="H83" s="205"/>
      <c r="I83" s="135" t="s">
        <v>90</v>
      </c>
      <c r="J83" s="135"/>
      <c r="K83" s="49"/>
    </row>
    <row r="84" spans="1:11" ht="24" customHeight="1" x14ac:dyDescent="0.35">
      <c r="A84" s="41"/>
      <c r="B84" s="218"/>
      <c r="C84" s="139"/>
      <c r="D84" s="125"/>
      <c r="E84" s="174"/>
      <c r="F84" s="126"/>
      <c r="G84" s="206"/>
      <c r="H84" s="207"/>
      <c r="I84" s="139"/>
      <c r="J84" s="135"/>
      <c r="K84" s="49"/>
    </row>
    <row r="85" spans="1:11" ht="40" customHeight="1" x14ac:dyDescent="0.35">
      <c r="A85" s="41"/>
      <c r="B85" s="219" t="s">
        <v>167</v>
      </c>
      <c r="C85" s="220" t="s">
        <v>83</v>
      </c>
      <c r="D85" s="221" t="s">
        <v>101</v>
      </c>
      <c r="E85" s="222"/>
      <c r="F85" s="223" t="s">
        <v>156</v>
      </c>
      <c r="G85" s="221" t="s">
        <v>101</v>
      </c>
      <c r="H85" s="224"/>
      <c r="I85" s="221">
        <v>414</v>
      </c>
      <c r="J85" s="224"/>
      <c r="K85" s="49"/>
    </row>
    <row r="86" spans="1:11" ht="44.25" customHeight="1" x14ac:dyDescent="0.35">
      <c r="A86" s="41"/>
      <c r="B86" s="225" t="s">
        <v>164</v>
      </c>
      <c r="C86" s="225"/>
      <c r="D86" s="225"/>
      <c r="E86" s="225"/>
      <c r="F86" s="225"/>
      <c r="G86" s="225"/>
      <c r="H86" s="225"/>
      <c r="I86" s="225"/>
      <c r="J86" s="225"/>
      <c r="K86" s="49"/>
    </row>
    <row r="87" spans="1:11" ht="44.25" customHeight="1" x14ac:dyDescent="0.35">
      <c r="A87" s="41"/>
      <c r="B87" s="56"/>
      <c r="C87" s="56"/>
      <c r="D87" s="56"/>
      <c r="E87" s="56"/>
      <c r="F87" s="56"/>
      <c r="G87" s="56"/>
      <c r="H87" s="56"/>
      <c r="I87" s="56"/>
      <c r="J87" s="56"/>
      <c r="K87" s="49"/>
    </row>
    <row r="88" spans="1:11" ht="35.15" customHeight="1" x14ac:dyDescent="0.35">
      <c r="B88" s="134" t="s">
        <v>168</v>
      </c>
      <c r="C88" s="138" t="s">
        <v>146</v>
      </c>
      <c r="D88" s="123" t="s">
        <v>147</v>
      </c>
      <c r="E88" s="172"/>
      <c r="F88" s="124" t="s">
        <v>148</v>
      </c>
      <c r="G88" s="204" t="s">
        <v>111</v>
      </c>
      <c r="H88" s="205"/>
      <c r="I88" s="135" t="s">
        <v>169</v>
      </c>
      <c r="J88" s="135"/>
      <c r="K88" s="41"/>
    </row>
    <row r="89" spans="1:11" ht="35.15" customHeight="1" x14ac:dyDescent="0.35">
      <c r="B89" s="134"/>
      <c r="C89" s="139"/>
      <c r="D89" s="125"/>
      <c r="E89" s="174"/>
      <c r="F89" s="126"/>
      <c r="G89" s="206"/>
      <c r="H89" s="207"/>
      <c r="I89" s="139"/>
      <c r="J89" s="135"/>
      <c r="K89" s="41"/>
    </row>
    <row r="90" spans="1:11" ht="38.25" customHeight="1" x14ac:dyDescent="0.35">
      <c r="B90" s="46" t="s">
        <v>170</v>
      </c>
      <c r="C90" s="140" t="s">
        <v>83</v>
      </c>
      <c r="D90" s="116">
        <v>66</v>
      </c>
      <c r="E90" s="176"/>
      <c r="F90" s="212" t="s">
        <v>156</v>
      </c>
      <c r="G90" s="116">
        <v>1</v>
      </c>
      <c r="H90" s="117"/>
      <c r="I90" s="116">
        <f>SUM(D90:H90)</f>
        <v>67</v>
      </c>
      <c r="J90" s="117"/>
      <c r="K90" s="41"/>
    </row>
    <row r="91" spans="1:11" ht="40.5" customHeight="1" x14ac:dyDescent="0.35">
      <c r="B91" s="46" t="s">
        <v>171</v>
      </c>
      <c r="C91" s="141"/>
      <c r="D91" s="116">
        <v>19</v>
      </c>
      <c r="E91" s="176"/>
      <c r="F91" s="213"/>
      <c r="G91" s="116">
        <v>0</v>
      </c>
      <c r="H91" s="117"/>
      <c r="I91" s="116">
        <f t="shared" ref="I91:I94" si="6">SUM(D91:H91)</f>
        <v>19</v>
      </c>
      <c r="J91" s="117"/>
      <c r="K91" s="41"/>
    </row>
    <row r="92" spans="1:11" ht="40.5" customHeight="1" x14ac:dyDescent="0.35">
      <c r="B92" s="46" t="s">
        <v>77</v>
      </c>
      <c r="C92" s="141"/>
      <c r="D92" s="116">
        <v>32</v>
      </c>
      <c r="E92" s="176"/>
      <c r="F92" s="213"/>
      <c r="G92" s="116">
        <v>0</v>
      </c>
      <c r="H92" s="117"/>
      <c r="I92" s="116">
        <f t="shared" si="6"/>
        <v>32</v>
      </c>
      <c r="J92" s="117"/>
      <c r="K92" s="41"/>
    </row>
    <row r="93" spans="1:11" ht="36.75" customHeight="1" x14ac:dyDescent="0.35">
      <c r="B93" s="46" t="s">
        <v>172</v>
      </c>
      <c r="C93" s="141"/>
      <c r="D93" s="116">
        <v>2368</v>
      </c>
      <c r="E93" s="176"/>
      <c r="F93" s="213"/>
      <c r="G93" s="116">
        <v>92</v>
      </c>
      <c r="H93" s="117"/>
      <c r="I93" s="116">
        <f t="shared" si="6"/>
        <v>2460</v>
      </c>
      <c r="J93" s="117"/>
      <c r="K93" s="41"/>
    </row>
    <row r="94" spans="1:11" ht="36.75" customHeight="1" x14ac:dyDescent="0.35">
      <c r="B94" s="46" t="s">
        <v>158</v>
      </c>
      <c r="C94" s="141"/>
      <c r="D94" s="116">
        <v>13</v>
      </c>
      <c r="E94" s="176"/>
      <c r="F94" s="213"/>
      <c r="G94" s="116">
        <v>0</v>
      </c>
      <c r="H94" s="117"/>
      <c r="I94" s="116">
        <f t="shared" si="6"/>
        <v>13</v>
      </c>
      <c r="J94" s="117"/>
      <c r="K94" s="41"/>
    </row>
    <row r="95" spans="1:11" ht="40" customHeight="1" x14ac:dyDescent="0.35">
      <c r="B95" s="48" t="s">
        <v>90</v>
      </c>
      <c r="C95" s="147"/>
      <c r="D95" s="118">
        <f>SUM(D90:E94)</f>
        <v>2498</v>
      </c>
      <c r="E95" s="192"/>
      <c r="F95" s="217"/>
      <c r="G95" s="118">
        <f>SUM(G90:H94)</f>
        <v>93</v>
      </c>
      <c r="H95" s="119"/>
      <c r="I95" s="118">
        <f>SUM(I90:J94)</f>
        <v>2591</v>
      </c>
      <c r="J95" s="119"/>
      <c r="K95" s="41"/>
    </row>
    <row r="96" spans="1:11" ht="44.25" customHeight="1" x14ac:dyDescent="0.35">
      <c r="B96" s="120" t="s">
        <v>164</v>
      </c>
      <c r="C96" s="120"/>
      <c r="D96" s="120"/>
      <c r="E96" s="120"/>
      <c r="F96" s="120"/>
      <c r="G96" s="120"/>
      <c r="H96" s="120"/>
      <c r="I96" s="120"/>
      <c r="J96" s="120"/>
      <c r="K96" s="41"/>
    </row>
    <row r="97" spans="2:19" x14ac:dyDescent="0.35"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R97" s="146"/>
      <c r="S97" s="146"/>
    </row>
    <row r="98" spans="2:19" ht="14.5" x14ac:dyDescent="0.35"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spans="2:19" ht="63" customHeight="1" x14ac:dyDescent="0.35">
      <c r="B99" s="226" t="s">
        <v>173</v>
      </c>
      <c r="C99" s="226"/>
      <c r="D99" s="226"/>
      <c r="E99" s="226"/>
      <c r="F99" s="226"/>
      <c r="G99" s="226"/>
      <c r="H99" s="226"/>
      <c r="I99" s="226"/>
      <c r="J99" s="226"/>
      <c r="K99" s="49"/>
    </row>
    <row r="100" spans="2:19" ht="14.5" x14ac:dyDescent="0.35"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2:19" ht="14.5" x14ac:dyDescent="0.35"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2:19" ht="14.5" x14ac:dyDescent="0.35"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2:19" ht="14.5" x14ac:dyDescent="0.35"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2:19" ht="14.5" x14ac:dyDescent="0.35"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2:19" ht="14.5" x14ac:dyDescent="0.35"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2:19" ht="14.5" x14ac:dyDescent="0.35"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107" spans="2:19" ht="14.5" x14ac:dyDescent="0.35">
      <c r="B107" s="49"/>
      <c r="C107" s="49"/>
      <c r="D107" s="49"/>
      <c r="E107" s="49"/>
      <c r="F107" s="49"/>
      <c r="G107" s="49"/>
      <c r="H107" s="49"/>
      <c r="I107" s="49"/>
      <c r="J107" s="49"/>
      <c r="K107" s="49"/>
    </row>
    <row r="108" spans="2:19" ht="25.5" customHeight="1" x14ac:dyDescent="0.35">
      <c r="B108" s="227" t="s">
        <v>174</v>
      </c>
      <c r="C108" s="227"/>
      <c r="D108" s="227"/>
      <c r="E108" s="227"/>
      <c r="F108" s="227"/>
      <c r="G108" s="227"/>
      <c r="H108" s="227"/>
      <c r="I108" s="227"/>
      <c r="J108" s="227"/>
      <c r="K108" s="49"/>
      <c r="L108" s="49"/>
      <c r="M108" s="49"/>
      <c r="N108" s="49"/>
    </row>
    <row r="109" spans="2:19" ht="20.25" customHeight="1" x14ac:dyDescent="0.35">
      <c r="B109" s="115" t="s">
        <v>175</v>
      </c>
      <c r="C109" s="115"/>
      <c r="D109" s="115"/>
      <c r="E109" s="115"/>
      <c r="F109" s="115"/>
      <c r="G109" s="115"/>
      <c r="H109" s="115"/>
      <c r="I109" s="115"/>
      <c r="J109" s="115"/>
      <c r="K109" s="53"/>
      <c r="N109" s="49"/>
    </row>
    <row r="110" spans="2:19" ht="17.149999999999999" customHeight="1" x14ac:dyDescent="0.35">
      <c r="B110" s="53"/>
      <c r="C110" s="114"/>
      <c r="D110" s="114"/>
      <c r="E110" s="114"/>
      <c r="F110" s="114"/>
      <c r="G110" s="114"/>
      <c r="H110" s="114"/>
      <c r="I110" s="114"/>
      <c r="J110" s="114"/>
      <c r="K110" s="63"/>
      <c r="N110" s="49"/>
    </row>
    <row r="111" spans="2:19" ht="17.149999999999999" customHeight="1" x14ac:dyDescent="0.35">
      <c r="B111" s="96"/>
      <c r="C111" s="63"/>
      <c r="D111" s="63"/>
      <c r="E111" s="63"/>
      <c r="F111" s="63"/>
      <c r="G111" s="63"/>
      <c r="H111" s="63"/>
      <c r="I111" s="63"/>
      <c r="J111" s="49"/>
      <c r="N111" s="49"/>
    </row>
    <row r="112" spans="2:19" ht="17.149999999999999" customHeight="1" x14ac:dyDescent="0.35">
      <c r="B112" s="62"/>
      <c r="C112" s="62"/>
      <c r="D112" s="62"/>
      <c r="E112" s="62"/>
      <c r="F112" s="62"/>
      <c r="G112" s="62"/>
      <c r="H112" s="62"/>
      <c r="I112" s="62"/>
      <c r="J112" s="62"/>
      <c r="K112" s="49"/>
    </row>
    <row r="113" spans="2:11" ht="14.5" x14ac:dyDescent="0.35">
      <c r="B113" s="57"/>
      <c r="C113" s="57"/>
      <c r="D113" s="57"/>
      <c r="E113" s="57"/>
      <c r="F113" s="57"/>
      <c r="G113" s="57"/>
      <c r="H113" s="57"/>
      <c r="I113" s="57"/>
      <c r="J113" s="57"/>
      <c r="K113" s="49"/>
    </row>
    <row r="114" spans="2:11" ht="14.5" x14ac:dyDescent="0.35">
      <c r="B114" s="57"/>
      <c r="C114" s="57"/>
      <c r="D114" s="57"/>
      <c r="E114" s="57"/>
      <c r="F114" s="57"/>
      <c r="G114" s="57"/>
      <c r="H114" s="57"/>
      <c r="I114" s="57"/>
      <c r="J114" s="57"/>
      <c r="K114" s="49"/>
    </row>
    <row r="115" spans="2:11" ht="14.5" x14ac:dyDescent="0.35">
      <c r="B115" s="57"/>
      <c r="C115" s="57"/>
      <c r="D115" s="57"/>
      <c r="E115" s="57"/>
      <c r="F115" s="57"/>
      <c r="G115" s="57"/>
      <c r="H115" s="57"/>
      <c r="I115" s="57"/>
      <c r="J115" s="57"/>
      <c r="K115" s="49"/>
    </row>
    <row r="116" spans="2:11" ht="14.5" x14ac:dyDescent="0.35"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2:11" ht="14.5" x14ac:dyDescent="0.35">
      <c r="B117" s="61"/>
      <c r="C117" s="61"/>
      <c r="D117" s="61"/>
      <c r="E117" s="61"/>
      <c r="F117" s="61"/>
      <c r="G117" s="61"/>
      <c r="H117" s="61"/>
      <c r="I117" s="57"/>
      <c r="J117" s="57"/>
      <c r="K117" s="49"/>
    </row>
  </sheetData>
  <mergeCells count="245">
    <mergeCell ref="B96:J96"/>
    <mergeCell ref="B97:K97"/>
    <mergeCell ref="R97:S97"/>
    <mergeCell ref="B99:J99"/>
    <mergeCell ref="B108:J108"/>
    <mergeCell ref="B109:J109"/>
    <mergeCell ref="C110:J110"/>
    <mergeCell ref="C90:C95"/>
    <mergeCell ref="D90:E90"/>
    <mergeCell ref="F90:F95"/>
    <mergeCell ref="G90:H90"/>
    <mergeCell ref="I90:J90"/>
    <mergeCell ref="G91:H91"/>
    <mergeCell ref="I91:J91"/>
    <mergeCell ref="D92:E92"/>
    <mergeCell ref="G92:H92"/>
    <mergeCell ref="I92:J92"/>
    <mergeCell ref="D93:E93"/>
    <mergeCell ref="G93:H93"/>
    <mergeCell ref="I93:J93"/>
    <mergeCell ref="D94:E94"/>
    <mergeCell ref="G94:H94"/>
    <mergeCell ref="I94:J94"/>
    <mergeCell ref="D95:E95"/>
    <mergeCell ref="G95:H95"/>
    <mergeCell ref="I95:J95"/>
    <mergeCell ref="D83:E84"/>
    <mergeCell ref="F83:F84"/>
    <mergeCell ref="G83:H84"/>
    <mergeCell ref="I83:J84"/>
    <mergeCell ref="G85:H85"/>
    <mergeCell ref="I85:J85"/>
    <mergeCell ref="B86:J86"/>
    <mergeCell ref="B88:B89"/>
    <mergeCell ref="C88:C89"/>
    <mergeCell ref="D88:E89"/>
    <mergeCell ref="F88:F89"/>
    <mergeCell ref="G88:H89"/>
    <mergeCell ref="I88:J89"/>
    <mergeCell ref="B76:J76"/>
    <mergeCell ref="B78:B79"/>
    <mergeCell ref="C78:C79"/>
    <mergeCell ref="D78:E79"/>
    <mergeCell ref="F78:F79"/>
    <mergeCell ref="G78:H79"/>
    <mergeCell ref="I78:J79"/>
    <mergeCell ref="D80:E80"/>
    <mergeCell ref="G80:H80"/>
    <mergeCell ref="I80:J80"/>
    <mergeCell ref="B73:B74"/>
    <mergeCell ref="C73:C74"/>
    <mergeCell ref="D73:E74"/>
    <mergeCell ref="F73:F74"/>
    <mergeCell ref="G73:H74"/>
    <mergeCell ref="I73:J74"/>
    <mergeCell ref="D75:E75"/>
    <mergeCell ref="G75:H75"/>
    <mergeCell ref="I75:J75"/>
    <mergeCell ref="I64:J64"/>
    <mergeCell ref="D65:E65"/>
    <mergeCell ref="G65:H65"/>
    <mergeCell ref="I65:J65"/>
    <mergeCell ref="D66:E66"/>
    <mergeCell ref="G66:H66"/>
    <mergeCell ref="I66:J66"/>
    <mergeCell ref="B67:K67"/>
    <mergeCell ref="B68:B69"/>
    <mergeCell ref="C68:C69"/>
    <mergeCell ref="D68:E69"/>
    <mergeCell ref="F68:F69"/>
    <mergeCell ref="G68:H69"/>
    <mergeCell ref="I68:J69"/>
    <mergeCell ref="B55:B56"/>
    <mergeCell ref="C55:C56"/>
    <mergeCell ref="D55:E56"/>
    <mergeCell ref="F55:F56"/>
    <mergeCell ref="G55:H56"/>
    <mergeCell ref="I55:J56"/>
    <mergeCell ref="C57:C65"/>
    <mergeCell ref="F57:F65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D64:E64"/>
    <mergeCell ref="G64:H64"/>
    <mergeCell ref="D51:E51"/>
    <mergeCell ref="G51:H51"/>
    <mergeCell ref="I51:J51"/>
    <mergeCell ref="D52:E52"/>
    <mergeCell ref="G52:H52"/>
    <mergeCell ref="I52:J52"/>
    <mergeCell ref="D53:E53"/>
    <mergeCell ref="G53:H53"/>
    <mergeCell ref="I53:J53"/>
    <mergeCell ref="B33:B34"/>
    <mergeCell ref="C33:C34"/>
    <mergeCell ref="D33:E34"/>
    <mergeCell ref="F33:F34"/>
    <mergeCell ref="G33:H34"/>
    <mergeCell ref="I33:J34"/>
    <mergeCell ref="D35:E35"/>
    <mergeCell ref="G35:H35"/>
    <mergeCell ref="I35:J35"/>
    <mergeCell ref="B25:B26"/>
    <mergeCell ref="C25:C26"/>
    <mergeCell ref="F25:F26"/>
    <mergeCell ref="G25:H25"/>
    <mergeCell ref="I25:J26"/>
    <mergeCell ref="G26:H26"/>
    <mergeCell ref="D27:E27"/>
    <mergeCell ref="G27:H27"/>
    <mergeCell ref="I27:J27"/>
    <mergeCell ref="B21:B22"/>
    <mergeCell ref="C21:C22"/>
    <mergeCell ref="D21:E22"/>
    <mergeCell ref="F21:F22"/>
    <mergeCell ref="G21:H22"/>
    <mergeCell ref="I21:J22"/>
    <mergeCell ref="D23:E23"/>
    <mergeCell ref="G23:H23"/>
    <mergeCell ref="I23:J23"/>
    <mergeCell ref="G12:H13"/>
    <mergeCell ref="I12:J13"/>
    <mergeCell ref="G14:H14"/>
    <mergeCell ref="I14:J14"/>
    <mergeCell ref="G15:H15"/>
    <mergeCell ref="I15:J15"/>
    <mergeCell ref="G16:H16"/>
    <mergeCell ref="I16:J16"/>
    <mergeCell ref="G17:H17"/>
    <mergeCell ref="I17:J17"/>
    <mergeCell ref="B4:J4"/>
    <mergeCell ref="B5:J5"/>
    <mergeCell ref="F6:F7"/>
    <mergeCell ref="G6:H7"/>
    <mergeCell ref="I6:J7"/>
    <mergeCell ref="G8:H8"/>
    <mergeCell ref="I8:J8"/>
    <mergeCell ref="G9:H9"/>
    <mergeCell ref="I9:J9"/>
    <mergeCell ref="B81:J81"/>
    <mergeCell ref="B83:B84"/>
    <mergeCell ref="C83:C84"/>
    <mergeCell ref="D62:E62"/>
    <mergeCell ref="D61:E61"/>
    <mergeCell ref="D58:E58"/>
    <mergeCell ref="D39:E40"/>
    <mergeCell ref="F39:F40"/>
    <mergeCell ref="G39:H40"/>
    <mergeCell ref="I39:J40"/>
    <mergeCell ref="F41:F52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B1:I1"/>
    <mergeCell ref="B6:B7"/>
    <mergeCell ref="B12:B13"/>
    <mergeCell ref="C6:C7"/>
    <mergeCell ref="C12:C13"/>
    <mergeCell ref="D18:E18"/>
    <mergeCell ref="D17:E17"/>
    <mergeCell ref="D19:E19"/>
    <mergeCell ref="D12:E13"/>
    <mergeCell ref="D6:E7"/>
    <mergeCell ref="D14:E14"/>
    <mergeCell ref="D15:E15"/>
    <mergeCell ref="D16:E16"/>
    <mergeCell ref="D10:E10"/>
    <mergeCell ref="D9:E9"/>
    <mergeCell ref="D8:E8"/>
    <mergeCell ref="G10:H10"/>
    <mergeCell ref="I10:J10"/>
    <mergeCell ref="B11:K11"/>
    <mergeCell ref="F12:F13"/>
    <mergeCell ref="D70:E70"/>
    <mergeCell ref="G70:H70"/>
    <mergeCell ref="I70:J70"/>
    <mergeCell ref="B71:J71"/>
    <mergeCell ref="D25:E25"/>
    <mergeCell ref="D26:E26"/>
    <mergeCell ref="D28:E28"/>
    <mergeCell ref="G28:H28"/>
    <mergeCell ref="D29:E29"/>
    <mergeCell ref="G29:H29"/>
    <mergeCell ref="G30:H30"/>
    <mergeCell ref="D31:E31"/>
    <mergeCell ref="G31:H31"/>
    <mergeCell ref="D57:E57"/>
    <mergeCell ref="D59:E59"/>
    <mergeCell ref="D60:E60"/>
    <mergeCell ref="D63:E63"/>
    <mergeCell ref="D47:E47"/>
    <mergeCell ref="D48:E48"/>
    <mergeCell ref="D49:E49"/>
    <mergeCell ref="D41:E41"/>
    <mergeCell ref="D42:E42"/>
    <mergeCell ref="D30:E30"/>
    <mergeCell ref="D43:E43"/>
    <mergeCell ref="D44:E44"/>
    <mergeCell ref="D45:E45"/>
    <mergeCell ref="D46:E46"/>
    <mergeCell ref="D50:E50"/>
    <mergeCell ref="I28:J28"/>
    <mergeCell ref="I29:J29"/>
    <mergeCell ref="I30:J30"/>
    <mergeCell ref="I31:J31"/>
    <mergeCell ref="B38:K38"/>
    <mergeCell ref="B39:B40"/>
    <mergeCell ref="C39:C40"/>
    <mergeCell ref="C41:C52"/>
    <mergeCell ref="G18:H18"/>
    <mergeCell ref="I18:J18"/>
    <mergeCell ref="G19:H19"/>
    <mergeCell ref="I19:J19"/>
    <mergeCell ref="C20:K20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D85:E85"/>
    <mergeCell ref="D91:E9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rstPageNumber="0" fitToHeight="0" orientation="portrait" useFirstPageNumber="1" horizontalDpi="300" verticalDpi="300" r:id="rId1"/>
  <rowBreaks count="1" manualBreakCount="1">
    <brk id="50" min="1" max="9" man="1"/>
  </rowBreaks>
  <colBreaks count="1" manualBreakCount="1">
    <brk id="14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FEBD-4ABC-439F-B816-7053CD3DCCCB}">
  <dimension ref="A1:D53"/>
  <sheetViews>
    <sheetView showGridLines="0" workbookViewId="0">
      <selection activeCell="F30" sqref="F30"/>
    </sheetView>
  </sheetViews>
  <sheetFormatPr defaultColWidth="9" defaultRowHeight="14.5" x14ac:dyDescent="0.35"/>
  <cols>
    <col min="1" max="1" width="62.7265625" style="65" customWidth="1"/>
    <col min="2" max="2" width="33.1796875" style="65" customWidth="1"/>
    <col min="3" max="3" width="31" style="65" customWidth="1"/>
    <col min="4" max="4" width="2.7265625" style="65" customWidth="1"/>
    <col min="5" max="6" width="9" style="65"/>
    <col min="7" max="7" width="8.54296875" style="65" customWidth="1"/>
    <col min="8" max="16384" width="9" style="65"/>
  </cols>
  <sheetData>
    <row r="1" spans="1:4" ht="124.5" customHeight="1" x14ac:dyDescent="0.35">
      <c r="A1" s="149"/>
      <c r="B1" s="149"/>
      <c r="C1" s="149"/>
      <c r="D1" s="64"/>
    </row>
    <row r="2" spans="1:4" ht="39.75" customHeight="1" x14ac:dyDescent="0.35">
      <c r="A2" s="150" t="s">
        <v>109</v>
      </c>
      <c r="B2" s="150"/>
      <c r="C2" s="150"/>
    </row>
    <row r="3" spans="1:4" ht="72.75" customHeight="1" x14ac:dyDescent="0.35">
      <c r="A3" s="151" t="s">
        <v>114</v>
      </c>
      <c r="B3" s="115"/>
      <c r="C3" s="115"/>
    </row>
    <row r="4" spans="1:4" ht="36" customHeight="1" x14ac:dyDescent="0.35">
      <c r="A4" s="66" t="s">
        <v>115</v>
      </c>
      <c r="B4" s="67" t="s">
        <v>2</v>
      </c>
      <c r="C4" s="152" t="s">
        <v>116</v>
      </c>
    </row>
    <row r="5" spans="1:4" ht="37" customHeight="1" x14ac:dyDescent="0.35">
      <c r="A5" s="68" t="s">
        <v>117</v>
      </c>
      <c r="B5" s="69" t="s">
        <v>118</v>
      </c>
      <c r="C5" s="152"/>
    </row>
    <row r="6" spans="1:4" ht="34.5" customHeight="1" x14ac:dyDescent="0.35">
      <c r="A6" s="70" t="s">
        <v>119</v>
      </c>
      <c r="B6" s="71">
        <v>302</v>
      </c>
      <c r="C6" s="153">
        <f>SUM(B6/B7)</f>
        <v>0.97419354838709682</v>
      </c>
    </row>
    <row r="7" spans="1:4" ht="33" customHeight="1" x14ac:dyDescent="0.35">
      <c r="A7" s="70" t="s">
        <v>120</v>
      </c>
      <c r="B7" s="71">
        <v>310</v>
      </c>
      <c r="C7" s="154"/>
    </row>
    <row r="8" spans="1:4" ht="42.75" customHeight="1" x14ac:dyDescent="0.35">
      <c r="A8" s="155"/>
      <c r="B8" s="156"/>
      <c r="C8" s="156"/>
    </row>
    <row r="9" spans="1:4" ht="42.25" customHeight="1" x14ac:dyDescent="0.35">
      <c r="A9" s="72" t="s">
        <v>121</v>
      </c>
      <c r="B9" s="69" t="s">
        <v>122</v>
      </c>
      <c r="C9" s="73" t="s">
        <v>116</v>
      </c>
    </row>
    <row r="10" spans="1:4" ht="40.5" customHeight="1" x14ac:dyDescent="0.35">
      <c r="A10" s="74" t="s">
        <v>123</v>
      </c>
      <c r="B10" s="75" t="s">
        <v>124</v>
      </c>
      <c r="C10" s="157" t="s">
        <v>125</v>
      </c>
    </row>
    <row r="11" spans="1:4" ht="39.75" customHeight="1" x14ac:dyDescent="0.35">
      <c r="A11" s="70" t="s">
        <v>126</v>
      </c>
      <c r="B11" s="75" t="s">
        <v>124</v>
      </c>
      <c r="C11" s="157"/>
    </row>
    <row r="12" spans="1:4" ht="44.25" customHeight="1" x14ac:dyDescent="0.35">
      <c r="A12" s="76"/>
      <c r="B12" s="77"/>
      <c r="C12" s="78"/>
    </row>
    <row r="13" spans="1:4" ht="42" customHeight="1" x14ac:dyDescent="0.35">
      <c r="A13" s="72" t="s">
        <v>127</v>
      </c>
      <c r="B13" s="69">
        <v>1</v>
      </c>
      <c r="C13" s="73" t="s">
        <v>116</v>
      </c>
    </row>
    <row r="14" spans="1:4" ht="33" customHeight="1" x14ac:dyDescent="0.35">
      <c r="A14" s="74" t="s">
        <v>128</v>
      </c>
      <c r="B14" s="79">
        <v>8813</v>
      </c>
      <c r="C14" s="158">
        <f>SUM(B14/B15)</f>
        <v>1.9584444444444444</v>
      </c>
    </row>
    <row r="15" spans="1:4" ht="33.75" customHeight="1" x14ac:dyDescent="0.35">
      <c r="A15" s="74" t="s">
        <v>129</v>
      </c>
      <c r="B15" s="79">
        <v>4500</v>
      </c>
      <c r="C15" s="158"/>
    </row>
    <row r="16" spans="1:4" ht="45" customHeight="1" x14ac:dyDescent="0.35">
      <c r="A16" s="80"/>
      <c r="B16" s="81"/>
      <c r="C16" s="82"/>
    </row>
    <row r="17" spans="1:3" ht="44.25" customHeight="1" x14ac:dyDescent="0.35">
      <c r="A17" s="72" t="s">
        <v>130</v>
      </c>
      <c r="B17" s="69" t="s">
        <v>131</v>
      </c>
      <c r="C17" s="73" t="s">
        <v>116</v>
      </c>
    </row>
    <row r="18" spans="1:3" ht="29.15" customHeight="1" x14ac:dyDescent="0.35">
      <c r="A18" s="74" t="s">
        <v>132</v>
      </c>
      <c r="B18" s="79">
        <v>32</v>
      </c>
      <c r="C18" s="159">
        <f>SUM(B18/B19)</f>
        <v>1</v>
      </c>
    </row>
    <row r="19" spans="1:3" ht="27" customHeight="1" x14ac:dyDescent="0.35">
      <c r="A19" s="74" t="s">
        <v>133</v>
      </c>
      <c r="B19" s="79">
        <v>32</v>
      </c>
      <c r="C19" s="159"/>
    </row>
    <row r="20" spans="1:3" ht="43.5" customHeight="1" x14ac:dyDescent="0.35">
      <c r="A20" s="160"/>
      <c r="B20" s="160"/>
      <c r="C20" s="160"/>
    </row>
    <row r="21" spans="1:3" ht="57.75" customHeight="1" x14ac:dyDescent="0.35">
      <c r="A21" s="72" t="s">
        <v>134</v>
      </c>
      <c r="B21" s="83" t="s">
        <v>135</v>
      </c>
      <c r="C21" s="73" t="s">
        <v>116</v>
      </c>
    </row>
    <row r="22" spans="1:3" ht="34.5" customHeight="1" x14ac:dyDescent="0.35">
      <c r="A22" s="74" t="s">
        <v>136</v>
      </c>
      <c r="B22" s="84">
        <v>11</v>
      </c>
      <c r="C22" s="148">
        <f>SUM(B22/B23)</f>
        <v>0.91666666666666663</v>
      </c>
    </row>
    <row r="23" spans="1:3" ht="30" customHeight="1" x14ac:dyDescent="0.35">
      <c r="A23" s="74" t="s">
        <v>137</v>
      </c>
      <c r="B23" s="85">
        <v>12</v>
      </c>
      <c r="C23" s="148"/>
    </row>
    <row r="24" spans="1:3" ht="40.5" customHeight="1" x14ac:dyDescent="0.35">
      <c r="A24" s="80"/>
      <c r="B24" s="80"/>
      <c r="C24" s="86"/>
    </row>
    <row r="25" spans="1:3" ht="60.75" customHeight="1" x14ac:dyDescent="0.35">
      <c r="A25" s="72" t="s">
        <v>138</v>
      </c>
      <c r="B25" s="83" t="s">
        <v>135</v>
      </c>
      <c r="C25" s="73" t="s">
        <v>116</v>
      </c>
    </row>
    <row r="26" spans="1:3" ht="38.25" customHeight="1" x14ac:dyDescent="0.35">
      <c r="A26" s="74" t="s">
        <v>139</v>
      </c>
      <c r="B26" s="84">
        <v>11</v>
      </c>
      <c r="C26" s="148">
        <f>SUM(B26/B27)</f>
        <v>0.91666666666666663</v>
      </c>
    </row>
    <row r="27" spans="1:3" ht="34.5" customHeight="1" x14ac:dyDescent="0.35">
      <c r="A27" s="74" t="s">
        <v>140</v>
      </c>
      <c r="B27" s="85">
        <v>12</v>
      </c>
      <c r="C27" s="148"/>
    </row>
    <row r="28" spans="1:3" ht="28.5" customHeight="1" x14ac:dyDescent="0.35">
      <c r="A28" s="87"/>
      <c r="B28" s="87"/>
      <c r="C28" s="87"/>
    </row>
    <row r="29" spans="1:3" ht="21" customHeight="1" x14ac:dyDescent="0.35">
      <c r="A29" s="87"/>
      <c r="B29" s="87"/>
      <c r="C29" s="87"/>
    </row>
    <row r="30" spans="1:3" ht="33.75" customHeight="1" x14ac:dyDescent="0.35">
      <c r="A30" s="66" t="s">
        <v>115</v>
      </c>
      <c r="B30" s="67" t="s">
        <v>2</v>
      </c>
      <c r="C30" s="152" t="s">
        <v>141</v>
      </c>
    </row>
    <row r="31" spans="1:3" ht="38.25" customHeight="1" x14ac:dyDescent="0.35">
      <c r="A31" s="72" t="s">
        <v>142</v>
      </c>
      <c r="B31" s="69" t="s">
        <v>122</v>
      </c>
      <c r="C31" s="152"/>
    </row>
    <row r="32" spans="1:3" ht="27" customHeight="1" x14ac:dyDescent="0.35">
      <c r="A32" s="74" t="s">
        <v>126</v>
      </c>
      <c r="B32" s="75">
        <v>16</v>
      </c>
      <c r="C32" s="164">
        <f>(B33/B32)</f>
        <v>0</v>
      </c>
    </row>
    <row r="33" spans="1:4" ht="28.5" customHeight="1" x14ac:dyDescent="0.35">
      <c r="A33" s="70" t="s">
        <v>123</v>
      </c>
      <c r="B33" s="75">
        <v>0</v>
      </c>
      <c r="C33" s="165"/>
    </row>
    <row r="34" spans="1:4" ht="27" customHeight="1" x14ac:dyDescent="0.35">
      <c r="A34" s="76"/>
      <c r="B34" s="76"/>
      <c r="C34" s="88"/>
    </row>
    <row r="35" spans="1:4" ht="29.25" customHeight="1" x14ac:dyDescent="0.35">
      <c r="A35" s="166" t="s">
        <v>143</v>
      </c>
      <c r="B35" s="166"/>
      <c r="C35" s="166"/>
    </row>
    <row r="36" spans="1:4" ht="86.25" customHeight="1" x14ac:dyDescent="0.35">
      <c r="A36" s="167" t="s">
        <v>144</v>
      </c>
      <c r="B36" s="167"/>
      <c r="C36" s="167"/>
    </row>
    <row r="37" spans="1:4" x14ac:dyDescent="0.35">
      <c r="A37" s="87"/>
      <c r="B37" s="87"/>
      <c r="C37" s="87"/>
    </row>
    <row r="38" spans="1:4" x14ac:dyDescent="0.35">
      <c r="A38" s="87"/>
      <c r="B38" s="87"/>
      <c r="C38" s="87"/>
    </row>
    <row r="39" spans="1:4" x14ac:dyDescent="0.35">
      <c r="A39" s="87"/>
      <c r="B39" s="87"/>
      <c r="C39" s="87"/>
    </row>
    <row r="40" spans="1:4" x14ac:dyDescent="0.35">
      <c r="A40" s="87"/>
      <c r="B40" s="87"/>
      <c r="C40" s="87"/>
    </row>
    <row r="41" spans="1:4" x14ac:dyDescent="0.35">
      <c r="A41" s="87"/>
      <c r="B41" s="87"/>
      <c r="C41" s="87"/>
    </row>
    <row r="42" spans="1:4" x14ac:dyDescent="0.35">
      <c r="A42" s="87"/>
      <c r="B42" s="87"/>
      <c r="C42" s="87"/>
    </row>
    <row r="43" spans="1:4" ht="20.25" customHeight="1" x14ac:dyDescent="0.35">
      <c r="A43" s="87"/>
      <c r="B43" s="87"/>
      <c r="C43" s="87"/>
    </row>
    <row r="44" spans="1:4" x14ac:dyDescent="0.35">
      <c r="A44" s="87"/>
      <c r="B44" s="87"/>
      <c r="C44" s="87"/>
    </row>
    <row r="45" spans="1:4" ht="22.5" customHeight="1" x14ac:dyDescent="0.35">
      <c r="A45" s="168" t="s">
        <v>112</v>
      </c>
      <c r="B45" s="168"/>
      <c r="C45" s="168"/>
    </row>
    <row r="46" spans="1:4" ht="21" customHeight="1" x14ac:dyDescent="0.35">
      <c r="A46" s="115" t="s">
        <v>113</v>
      </c>
      <c r="B46" s="115"/>
      <c r="C46" s="115"/>
    </row>
    <row r="47" spans="1:4" x14ac:dyDescent="0.35">
      <c r="A47" s="87"/>
      <c r="B47" s="87"/>
      <c r="C47" s="87"/>
    </row>
    <row r="48" spans="1:4" x14ac:dyDescent="0.35">
      <c r="A48" s="89"/>
      <c r="B48" s="161"/>
      <c r="C48" s="161"/>
      <c r="D48" s="161"/>
    </row>
    <row r="49" spans="1:4" x14ac:dyDescent="0.35">
      <c r="A49" s="90"/>
      <c r="B49" s="162"/>
      <c r="C49" s="162"/>
      <c r="D49" s="162"/>
    </row>
    <row r="50" spans="1:4" x14ac:dyDescent="0.35">
      <c r="A50" s="90"/>
      <c r="B50" s="162"/>
      <c r="C50" s="162"/>
      <c r="D50" s="162"/>
    </row>
    <row r="51" spans="1:4" x14ac:dyDescent="0.35">
      <c r="A51" s="163"/>
      <c r="B51" s="163"/>
      <c r="C51" s="87"/>
    </row>
    <row r="52" spans="1:4" x14ac:dyDescent="0.35">
      <c r="A52" s="91"/>
      <c r="B52" s="62"/>
      <c r="C52" s="92"/>
    </row>
    <row r="53" spans="1:4" x14ac:dyDescent="0.35">
      <c r="A53" s="90"/>
      <c r="B53" s="62"/>
      <c r="C53" s="90"/>
    </row>
  </sheetData>
  <mergeCells count="22">
    <mergeCell ref="B48:D48"/>
    <mergeCell ref="B49:D49"/>
    <mergeCell ref="B50:D50"/>
    <mergeCell ref="A51:B51"/>
    <mergeCell ref="C30:C31"/>
    <mergeCell ref="C32:C33"/>
    <mergeCell ref="A35:C35"/>
    <mergeCell ref="A36:C36"/>
    <mergeCell ref="A45:C45"/>
    <mergeCell ref="A46:C46"/>
    <mergeCell ref="C26:C27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DE DESEMPENHO 2020</vt:lpstr>
      <vt:lpstr>INDIC. E METAS DE PROD. 2020</vt:lpstr>
      <vt:lpstr>Indicadores Produção</vt:lpstr>
      <vt:lpstr>Indicadores de Desempenho</vt:lpstr>
      <vt:lpstr>'Indicadores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2024-12-26T20:22:56Z</cp:lastPrinted>
  <dcterms:created xsi:type="dcterms:W3CDTF">2018-04-23T17:40:00Z</dcterms:created>
  <dcterms:modified xsi:type="dcterms:W3CDTF">2024-12-26T20:23:56Z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