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h00355\Downloads\"/>
    </mc:Choice>
  </mc:AlternateContent>
  <xr:revisionPtr revIDLastSave="0" documentId="8_{633022EF-FEF3-4A42-9901-0D6DDBC4ACA9}" xr6:coauthVersionLast="47" xr6:coauthVersionMax="47" xr10:uidLastSave="{00000000-0000-0000-0000-000000000000}"/>
  <bookViews>
    <workbookView xWindow="-20610" yWindow="600" windowWidth="20730" windowHeight="11040" tabRatio="1000" xr2:uid="{00000000-000D-0000-FFFF-FFFF00000000}"/>
  </bookViews>
  <sheets>
    <sheet name="Produção fixa" sheetId="2" r:id="rId1"/>
    <sheet name="Indicadores Desempenho" sheetId="3" r:id="rId2"/>
  </sheets>
  <definedNames>
    <definedName name="_xlnm.Print_Area" localSheetId="1">'Indicadores Desempenho'!$A$1:$C$63</definedName>
    <definedName name="_xlnm.Print_Area" localSheetId="0">'Produção fixa'!$A$1:$E$162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56" i="3"/>
  <c r="C53" i="3"/>
  <c r="C48" i="3"/>
  <c r="C45" i="3"/>
  <c r="C42" i="3"/>
  <c r="C39" i="3"/>
  <c r="C36" i="3"/>
  <c r="C33" i="3"/>
  <c r="C24" i="3"/>
  <c r="C21" i="3"/>
  <c r="C18" i="3"/>
  <c r="C15" i="3"/>
  <c r="C12" i="3"/>
  <c r="C11" i="3"/>
  <c r="C8" i="3"/>
  <c r="C5" i="3"/>
  <c r="C157" i="2" l="1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20" i="2"/>
  <c r="D137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03" i="2"/>
  <c r="C15" i="2" l="1"/>
  <c r="C151" i="2"/>
  <c r="C137" i="2"/>
  <c r="C95" i="2" l="1"/>
  <c r="C116" i="2" l="1"/>
  <c r="D116" i="2"/>
  <c r="C41" i="2"/>
  <c r="B15" i="2" l="1"/>
  <c r="C17" i="2"/>
  <c r="C80" i="2"/>
  <c r="C82" i="2" s="1"/>
  <c r="C158" i="2"/>
  <c r="C161" i="2"/>
  <c r="B158" i="2" l="1"/>
  <c r="C162" i="2" l="1"/>
  <c r="B116" i="2"/>
  <c r="C99" i="2"/>
  <c r="C160" i="2" s="1"/>
  <c r="B99" i="2"/>
  <c r="B80" i="2"/>
  <c r="B95" i="2"/>
  <c r="B159" i="2" s="1"/>
  <c r="C159" i="2"/>
  <c r="C55" i="2" l="1"/>
  <c r="C8" i="2"/>
  <c r="C30" i="2"/>
  <c r="C156" i="2" s="1"/>
  <c r="C68" i="2"/>
  <c r="B161" i="2"/>
  <c r="B155" i="2"/>
  <c r="C154" i="2" l="1"/>
  <c r="B30" i="2"/>
  <c r="B156" i="2" s="1"/>
  <c r="B8" i="2"/>
  <c r="B154" i="2" s="1"/>
  <c r="C155" i="2" l="1"/>
</calcChain>
</file>

<file path=xl/sharedStrings.xml><?xml version="1.0" encoding="utf-8"?>
<sst xmlns="http://schemas.openxmlformats.org/spreadsheetml/2006/main" count="270" uniqueCount="196">
  <si>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</si>
  <si>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</si>
  <si>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</si>
  <si>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</si>
  <si>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</si>
  <si>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</si>
  <si>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</si>
  <si>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</si>
  <si>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</si>
  <si>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</si>
  <si>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</si>
  <si>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</si>
  <si>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</si>
  <si>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</si>
  <si>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</si>
  <si>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</si>
  <si>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</si>
  <si>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</si>
  <si>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</si>
  <si>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</si>
  <si>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</si>
  <si>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</si>
  <si>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</si>
  <si>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</si>
  <si>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</si>
  <si>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</si>
  <si>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</si>
  <si>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</si>
  <si>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</si>
  <si>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</si>
  <si>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</si>
  <si>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</si>
  <si>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</si>
  <si>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</si>
  <si>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</si>
  <si>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</si>
  <si>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</si>
  <si>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</si>
  <si>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</si>
  <si>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</si>
  <si>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</si>
  <si>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</si>
  <si>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</si>
  <si>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</si>
  <si>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</si>
  <si>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</si>
  <si>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</si>
  <si>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</si>
  <si>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</t>
  </si>
  <si>
    <t>SADT EXTERNO - REALIZADOS</t>
  </si>
  <si>
    <t>SADT Externo (Realizados)</t>
  </si>
  <si>
    <t>Geriatria</t>
  </si>
  <si>
    <t xml:space="preserve">Pneumologia/Tisiologia </t>
  </si>
  <si>
    <t>CENTRO ESTADUAL DE REABILITAÇÃO E READAPTAÇÃO DR. HENRIQUE SANTILLO - CRER</t>
  </si>
  <si>
    <t>SADT EXTERNO - OFERTADOS</t>
  </si>
  <si>
    <t>REGULAÇÃO</t>
  </si>
  <si>
    <t>SADT Externo (Ofertados)</t>
  </si>
  <si>
    <t>*NTMC</t>
  </si>
  <si>
    <t xml:space="preserve">Clínico Geral 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</si>
  <si>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</si>
  <si>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</si>
  <si>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</si>
  <si>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</si>
  <si>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</si>
  <si>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</si>
  <si>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</si>
  <si>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</si>
  <si>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</si>
  <si>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</si>
  <si>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</si>
  <si>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</si>
  <si>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</si>
  <si>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</si>
  <si>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</si>
  <si>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</si>
  <si>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</si>
  <si>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</si>
  <si>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</si>
  <si>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</si>
  <si>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</si>
  <si>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SADT INTERNO (INTERNAÇÃO CRER)</t>
  </si>
  <si>
    <t>LINHAS DE CONTRATAÇÕES</t>
  </si>
  <si>
    <t>Análises Clínicas</t>
  </si>
  <si>
    <t>Anatomia Patológica</t>
  </si>
  <si>
    <t xml:space="preserve">Ecocardiograma  </t>
  </si>
  <si>
    <t>Radiografia</t>
  </si>
  <si>
    <t>Ultrassonografia</t>
  </si>
  <si>
    <t>Urodinâmica</t>
  </si>
  <si>
    <t>Fluoroscopia</t>
  </si>
  <si>
    <t>Neurologia</t>
  </si>
  <si>
    <t>Nutrologia</t>
  </si>
  <si>
    <t xml:space="preserve">Fisioterapia </t>
  </si>
  <si>
    <t xml:space="preserve">Psicologia </t>
  </si>
  <si>
    <t xml:space="preserve">Terapeuta Ocupacional </t>
  </si>
  <si>
    <t>APARELHOS AUDITIVOS</t>
  </si>
  <si>
    <t>AMB. CRER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</si>
  <si>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</si>
  <si>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</si>
  <si>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</si>
  <si>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</si>
  <si>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</si>
  <si>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</si>
  <si>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</si>
  <si>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</si>
  <si>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</si>
  <si>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</si>
  <si>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</si>
  <si>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 xml:space="preserve">OFICINA ORTOPÉDICA </t>
  </si>
  <si>
    <t>PRODUÇÃO ASSISTENCIAL AGOSTO - 2024</t>
  </si>
  <si>
    <t>AGOSTO/24</t>
  </si>
  <si>
    <t>SUB-TOTAL - CIRURGIAS ELETIVAS</t>
  </si>
  <si>
    <t>SUB-TOTAL</t>
  </si>
  <si>
    <t>Demais Especialidades - Sessões realizadas</t>
  </si>
  <si>
    <t>Vascular</t>
  </si>
  <si>
    <t>Cirurgia eletiva hospitalar de alto giro *</t>
  </si>
  <si>
    <t>Cirurgia eletiva hospitalar de média ou alta complexidade (sem alto custo) *</t>
  </si>
  <si>
    <t>Cirurgia eletiva hospitalar de alto custo (com ou sem OPME) *</t>
  </si>
  <si>
    <t>Clínica Cirúrgica *</t>
  </si>
  <si>
    <t>(*) Para este período, a meta das saídas cirúrgicas foi reduzida, devido a paralização temporária do Centro Cirúrgico e UTI, entre os dias 30/08 a 12/09/2024, conforme informada a SES, via Carta: 350787/2024 – SE, dia 15 de agosto de 2024, via protocolo 202400010058840</t>
  </si>
  <si>
    <t>(*) Para este período, as metas das cirurgias foram reduzidas, devido a paralização temporária do Centro Cirúrgico e UTI, entre os dias 30/08 a 12/09/2024, conforme informada a SES, via Carta: 350787/2024 – SE, dia 15 de agosto de 2024, via protocolo 202400010058840</t>
  </si>
  <si>
    <t>*NTMC - Não tem meta contratada</t>
  </si>
  <si>
    <t>NTMC</t>
  </si>
  <si>
    <t>INDICADORES DE DESEMPENHO - AGOSTO 2024</t>
  </si>
  <si>
    <t>AGOST/24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</si>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</sst>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0.0"/>
    <numFmt numFmtId="166" formatCode="0.0%"/>
    <numFmt numFmtId="167" formatCode="#,##0.0"/>
    <numFmt numFmtId="168" formatCode="0.000"/>
  </numFmts>
  <fonts count="25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225">
    <xf numFmtId="0" fontId="0" fillId="0" borderId="0" xfId="0"/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3" fontId="1" fillId="4" borderId="2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164" fontId="3" fillId="0" borderId="29" xfId="1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left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0" borderId="33" xfId="1" applyFont="1" applyBorder="1" applyAlignment="1">
      <alignment horizontal="left" vertical="center" wrapText="1"/>
    </xf>
    <xf numFmtId="164" fontId="3" fillId="0" borderId="33" xfId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vertical="top"/>
    </xf>
    <xf numFmtId="0" fontId="11" fillId="0" borderId="0" xfId="0" applyFont="1"/>
    <xf numFmtId="0" fontId="11" fillId="3" borderId="0" xfId="0" applyFont="1" applyFill="1"/>
    <xf numFmtId="0" fontId="13" fillId="0" borderId="0" xfId="0" applyFont="1"/>
    <xf numFmtId="164" fontId="2" fillId="0" borderId="29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4" fontId="2" fillId="3" borderId="29" xfId="1" applyNumberFormat="1" applyFont="1" applyFill="1" applyBorder="1" applyAlignment="1">
      <alignment horizontal="center" vertical="center" wrapText="1"/>
    </xf>
    <xf numFmtId="10" fontId="11" fillId="0" borderId="0" xfId="2" applyNumberFormat="1" applyFont="1"/>
    <xf numFmtId="0" fontId="15" fillId="0" borderId="0" xfId="0" applyFont="1" applyAlignment="1">
      <alignment horizontal="center"/>
    </xf>
    <xf numFmtId="165" fontId="11" fillId="0" borderId="0" xfId="0" applyNumberFormat="1" applyFont="1"/>
    <xf numFmtId="3" fontId="6" fillId="0" borderId="35" xfId="0" applyNumberFormat="1" applyFont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10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justify" vertical="center" wrapText="1"/>
    </xf>
    <xf numFmtId="3" fontId="2" fillId="3" borderId="40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3" fillId="3" borderId="29" xfId="1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justify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justify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/>
    </xf>
    <xf numFmtId="0" fontId="18" fillId="11" borderId="35" xfId="0" applyFont="1" applyFill="1" applyBorder="1" applyAlignment="1">
      <alignment horizontal="center" vertical="center" wrapText="1"/>
    </xf>
    <xf numFmtId="49" fontId="18" fillId="8" borderId="35" xfId="0" applyNumberFormat="1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vertical="center"/>
    </xf>
    <xf numFmtId="166" fontId="18" fillId="11" borderId="29" xfId="0" applyNumberFormat="1" applyFont="1" applyFill="1" applyBorder="1" applyAlignment="1">
      <alignment horizontal="center" vertical="center"/>
    </xf>
    <xf numFmtId="10" fontId="8" fillId="8" borderId="29" xfId="0" applyNumberFormat="1" applyFont="1" applyFill="1" applyBorder="1" applyAlignment="1">
      <alignment horizontal="center" vertical="center"/>
    </xf>
    <xf numFmtId="0" fontId="10" fillId="0" borderId="0" xfId="0" applyFont="1"/>
    <xf numFmtId="0" fontId="19" fillId="0" borderId="29" xfId="0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8" borderId="0" xfId="0" applyFill="1"/>
    <xf numFmtId="0" fontId="1" fillId="11" borderId="29" xfId="0" applyFont="1" applyFill="1" applyBorder="1" applyAlignment="1">
      <alignment vertical="center"/>
    </xf>
    <xf numFmtId="167" fontId="1" fillId="11" borderId="29" xfId="0" applyNumberFormat="1" applyFont="1" applyFill="1" applyBorder="1" applyAlignment="1">
      <alignment horizontal="center" vertical="center"/>
    </xf>
    <xf numFmtId="2" fontId="18" fillId="8" borderId="29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8" fillId="11" borderId="29" xfId="0" applyFont="1" applyFill="1" applyBorder="1" applyAlignment="1">
      <alignment vertical="center"/>
    </xf>
    <xf numFmtId="167" fontId="18" fillId="11" borderId="29" xfId="0" applyNumberFormat="1" applyFont="1" applyFill="1" applyBorder="1" applyAlignment="1">
      <alignment horizontal="center" vertical="center"/>
    </xf>
    <xf numFmtId="2" fontId="18" fillId="8" borderId="29" xfId="2" applyNumberFormat="1" applyFont="1" applyFill="1" applyBorder="1" applyAlignment="1">
      <alignment horizontal="center" vertical="center"/>
    </xf>
    <xf numFmtId="165" fontId="0" fillId="0" borderId="0" xfId="0" applyNumberFormat="1"/>
    <xf numFmtId="168" fontId="6" fillId="0" borderId="29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10" fontId="18" fillId="8" borderId="29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/>
    </xf>
    <xf numFmtId="0" fontId="1" fillId="11" borderId="29" xfId="0" applyFont="1" applyFill="1" applyBorder="1" applyAlignment="1">
      <alignment horizontal="left" vertical="center" wrapText="1"/>
    </xf>
    <xf numFmtId="0" fontId="21" fillId="0" borderId="33" xfId="0" applyFont="1" applyBorder="1" applyAlignment="1">
      <alignment horizontal="right" vertical="center"/>
    </xf>
    <xf numFmtId="167" fontId="1" fillId="11" borderId="3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1" fillId="11" borderId="2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2" fillId="0" borderId="0" xfId="0" applyFont="1"/>
    <xf numFmtId="0" fontId="2" fillId="0" borderId="29" xfId="0" applyFont="1" applyBorder="1" applyAlignment="1">
      <alignment horizontal="right" vertical="center" wrapText="1"/>
    </xf>
    <xf numFmtId="0" fontId="8" fillId="11" borderId="29" xfId="0" applyFont="1" applyFill="1" applyBorder="1" applyAlignment="1">
      <alignment vertical="center" wrapText="1"/>
    </xf>
    <xf numFmtId="167" fontId="8" fillId="11" borderId="29" xfId="0" applyNumberFormat="1" applyFont="1" applyFill="1" applyBorder="1" applyAlignment="1">
      <alignment horizontal="center" vertical="center"/>
    </xf>
    <xf numFmtId="10" fontId="18" fillId="3" borderId="33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3" borderId="29" xfId="0" applyFont="1" applyFill="1" applyBorder="1" applyAlignment="1">
      <alignment horizontal="right" vertical="center" wrapText="1"/>
    </xf>
    <xf numFmtId="10" fontId="18" fillId="3" borderId="31" xfId="0" applyNumberFormat="1" applyFont="1" applyFill="1" applyBorder="1" applyAlignment="1">
      <alignment horizontal="center" vertical="center"/>
    </xf>
    <xf numFmtId="10" fontId="18" fillId="3" borderId="35" xfId="0" applyNumberFormat="1" applyFont="1" applyFill="1" applyBorder="1" applyAlignment="1">
      <alignment horizontal="center" vertical="center"/>
    </xf>
    <xf numFmtId="0" fontId="18" fillId="11" borderId="29" xfId="0" applyFont="1" applyFill="1" applyBorder="1" applyAlignment="1">
      <alignment vertical="center" wrapText="1"/>
    </xf>
    <xf numFmtId="10" fontId="18" fillId="8" borderId="35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right" vertical="center" wrapText="1"/>
    </xf>
    <xf numFmtId="3" fontId="6" fillId="3" borderId="29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 wrapText="1"/>
    </xf>
    <xf numFmtId="167" fontId="18" fillId="11" borderId="29" xfId="0" applyNumberFormat="1" applyFont="1" applyFill="1" applyBorder="1" applyAlignment="1">
      <alignment horizontal="left" vertical="center"/>
    </xf>
    <xf numFmtId="167" fontId="18" fillId="11" borderId="33" xfId="0" applyNumberFormat="1" applyFont="1" applyFill="1" applyBorder="1" applyAlignment="1">
      <alignment horizontal="center" vertical="center"/>
    </xf>
    <xf numFmtId="10" fontId="18" fillId="11" borderId="29" xfId="2" applyNumberFormat="1" applyFont="1" applyFill="1" applyBorder="1" applyAlignment="1">
      <alignment horizontal="center" vertical="center"/>
    </xf>
    <xf numFmtId="167" fontId="18" fillId="11" borderId="31" xfId="0" applyNumberFormat="1" applyFont="1" applyFill="1" applyBorder="1" applyAlignment="1">
      <alignment horizontal="center" vertical="center"/>
    </xf>
    <xf numFmtId="167" fontId="18" fillId="11" borderId="35" xfId="0" applyNumberFormat="1" applyFont="1" applyFill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 wrapText="1"/>
    </xf>
    <xf numFmtId="167" fontId="18" fillId="11" borderId="29" xfId="0" applyNumberFormat="1" applyFont="1" applyFill="1" applyBorder="1" applyAlignment="1">
      <alignment horizontal="left" vertical="top"/>
    </xf>
    <xf numFmtId="0" fontId="6" fillId="3" borderId="42" xfId="0" applyFont="1" applyFill="1" applyBorder="1" applyAlignment="1">
      <alignment horizontal="left" vertical="center" wrapText="1"/>
    </xf>
    <xf numFmtId="14" fontId="22" fillId="0" borderId="0" xfId="0" applyNumberFormat="1" applyFont="1" applyAlignment="1">
      <alignment horizontal="left" vertical="top"/>
    </xf>
  </cellXfs>
  <cellStyles count="3">
    <cellStyle name="Normal" xfId="0" builtinId="0"/>
    <cellStyle name="Normal_BPA OUTUBRO 2" xfId="1" xr:uid="{D2BA5551-68F3-4486-9CE8-BB05857EAC89}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1107279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476B37-0E02-4636-9C9D-DD877F7C5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798ADA-2636-4ADA-84C6-2A5627DB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2"/>
  <sheetViews>
    <sheetView showGridLines="0" tabSelected="1" view="pageBreakPreview" zoomScale="80" zoomScaleNormal="80" zoomScaleSheetLayoutView="80" workbookViewId="0">
      <selection activeCell="A6" sqref="A6"/>
    </sheetView>
  </sheetViews>
  <sheetFormatPr defaultColWidth="9" defaultRowHeight="14.25" x14ac:dyDescent="0.2"/>
  <cols>
    <col min="1" max="1" width="82.7109375" style="86" customWidth="1"/>
    <col min="2" max="2" width="18.7109375" style="86" customWidth="1"/>
    <col min="3" max="3" width="20.42578125" style="86" bestFit="1" customWidth="1"/>
    <col min="4" max="4" width="20.42578125" style="86" customWidth="1"/>
    <col min="5" max="5" width="18.5703125" style="86" customWidth="1"/>
    <col min="6" max="936" width="8.7109375" style="86" customWidth="1"/>
    <col min="937" max="940" width="9" style="86" customWidth="1"/>
    <col min="941" max="946" width="11.5703125" style="86" customWidth="1"/>
    <col min="947" max="1012" width="9" style="86" customWidth="1"/>
    <col min="1013" max="16384" width="9" style="86"/>
  </cols>
  <sheetData>
    <row r="1" spans="1:5" ht="72" customHeight="1" thickBot="1" x14ac:dyDescent="0.25">
      <c r="A1" s="147"/>
      <c r="B1" s="147"/>
      <c r="C1" s="147"/>
      <c r="D1" s="84"/>
      <c r="E1" s="85"/>
    </row>
    <row r="2" spans="1:5" ht="29.25" customHeight="1" thickBot="1" x14ac:dyDescent="0.25">
      <c r="A2" s="150" t="s">
        <v>53</v>
      </c>
      <c r="B2" s="151"/>
      <c r="C2" s="152"/>
      <c r="D2" s="125"/>
    </row>
    <row r="3" spans="1:5" ht="27.75" customHeight="1" thickBot="1" x14ac:dyDescent="0.25">
      <c r="A3" s="150" t="s">
        <v>108</v>
      </c>
      <c r="B3" s="151"/>
      <c r="C3" s="152"/>
      <c r="D3" s="125"/>
    </row>
    <row r="4" spans="1:5" ht="26.25" customHeight="1" thickBot="1" x14ac:dyDescent="0.25">
      <c r="A4" s="54" t="s">
        <v>46</v>
      </c>
      <c r="B4" s="55" t="s">
        <v>0</v>
      </c>
      <c r="C4" s="56" t="s">
        <v>109</v>
      </c>
      <c r="D4" s="126"/>
    </row>
    <row r="5" spans="1:5" ht="20.100000000000001" customHeight="1" x14ac:dyDescent="0.2">
      <c r="A5" s="38" t="s">
        <v>117</v>
      </c>
      <c r="B5" s="25">
        <v>838</v>
      </c>
      <c r="C5" s="37">
        <v>791</v>
      </c>
      <c r="D5" s="127"/>
    </row>
    <row r="6" spans="1:5" ht="20.100000000000001" customHeight="1" x14ac:dyDescent="0.2">
      <c r="A6" s="39" t="s">
        <v>59</v>
      </c>
      <c r="B6" s="26">
        <v>61</v>
      </c>
      <c r="C6" s="4">
        <v>50</v>
      </c>
      <c r="D6" s="127"/>
    </row>
    <row r="7" spans="1:5" ht="20.100000000000001" customHeight="1" thickBot="1" x14ac:dyDescent="0.25">
      <c r="A7" s="40" t="s">
        <v>60</v>
      </c>
      <c r="B7" s="27">
        <v>27</v>
      </c>
      <c r="C7" s="9">
        <v>30</v>
      </c>
      <c r="D7" s="118"/>
    </row>
    <row r="8" spans="1:5" ht="20.100000000000001" customHeight="1" thickBot="1" x14ac:dyDescent="0.25">
      <c r="A8" s="10" t="s">
        <v>7</v>
      </c>
      <c r="B8" s="28">
        <f>SUM(B5:B7)</f>
        <v>926</v>
      </c>
      <c r="C8" s="10">
        <f>SUM(C5:C7)</f>
        <v>871</v>
      </c>
      <c r="D8" s="128"/>
    </row>
    <row r="9" spans="1:5" ht="31.5" customHeight="1" x14ac:dyDescent="0.2">
      <c r="A9" s="139" t="s">
        <v>118</v>
      </c>
      <c r="B9" s="139"/>
      <c r="C9" s="139"/>
      <c r="D9" s="129"/>
    </row>
    <row r="10" spans="1:5" ht="11.25" customHeight="1" thickBot="1" x14ac:dyDescent="0.25">
      <c r="D10" s="87"/>
    </row>
    <row r="11" spans="1:5" ht="24" customHeight="1" thickBot="1" x14ac:dyDescent="0.25">
      <c r="A11" s="54" t="s">
        <v>47</v>
      </c>
      <c r="B11" s="55" t="s">
        <v>0</v>
      </c>
      <c r="C11" s="56" t="s">
        <v>109</v>
      </c>
      <c r="D11" s="126"/>
    </row>
    <row r="12" spans="1:5" ht="20.100000000000001" customHeight="1" x14ac:dyDescent="0.2">
      <c r="A12" s="18" t="s">
        <v>114</v>
      </c>
      <c r="B12" s="101">
        <v>55</v>
      </c>
      <c r="C12" s="79">
        <v>166</v>
      </c>
      <c r="D12" s="119"/>
    </row>
    <row r="13" spans="1:5" ht="20.100000000000001" customHeight="1" x14ac:dyDescent="0.2">
      <c r="A13" s="18" t="s">
        <v>115</v>
      </c>
      <c r="B13" s="97">
        <v>435</v>
      </c>
      <c r="C13" s="80">
        <v>418</v>
      </c>
      <c r="D13" s="119"/>
    </row>
    <row r="14" spans="1:5" ht="20.100000000000001" customHeight="1" thickBot="1" x14ac:dyDescent="0.25">
      <c r="A14" s="18" t="s">
        <v>116</v>
      </c>
      <c r="B14" s="97">
        <v>55</v>
      </c>
      <c r="C14" s="80">
        <v>27</v>
      </c>
      <c r="D14" s="119"/>
    </row>
    <row r="15" spans="1:5" ht="20.100000000000001" customHeight="1" thickBot="1" x14ac:dyDescent="0.25">
      <c r="A15" s="10" t="s">
        <v>110</v>
      </c>
      <c r="B15" s="11">
        <f>SUM(B12:B14)</f>
        <v>545</v>
      </c>
      <c r="C15" s="102">
        <f>SUM(C12:C14)</f>
        <v>611</v>
      </c>
      <c r="D15" s="130"/>
    </row>
    <row r="16" spans="1:5" ht="20.100000000000001" customHeight="1" thickBot="1" x14ac:dyDescent="0.25">
      <c r="A16" s="108" t="s">
        <v>96</v>
      </c>
      <c r="B16" s="109" t="s">
        <v>121</v>
      </c>
      <c r="C16" s="67">
        <v>150</v>
      </c>
      <c r="D16" s="118"/>
    </row>
    <row r="17" spans="1:11" ht="20.100000000000001" customHeight="1" thickBot="1" x14ac:dyDescent="0.25">
      <c r="A17" s="106" t="s">
        <v>7</v>
      </c>
      <c r="B17" s="107"/>
      <c r="C17" s="102">
        <f>C16+C15</f>
        <v>761</v>
      </c>
      <c r="D17" s="130"/>
    </row>
    <row r="18" spans="1:11" ht="30.75" customHeight="1" x14ac:dyDescent="0.2">
      <c r="A18" s="139" t="s">
        <v>119</v>
      </c>
      <c r="B18" s="139"/>
      <c r="C18" s="139"/>
      <c r="D18" s="129"/>
    </row>
    <row r="19" spans="1:11" ht="8.25" customHeight="1" thickBot="1" x14ac:dyDescent="0.25">
      <c r="D19" s="87"/>
    </row>
    <row r="20" spans="1:11" ht="20.100000000000001" customHeight="1" thickBot="1" x14ac:dyDescent="0.25">
      <c r="A20" s="54" t="s">
        <v>68</v>
      </c>
      <c r="B20" s="55" t="s">
        <v>0</v>
      </c>
      <c r="C20" s="56" t="s">
        <v>109</v>
      </c>
      <c r="D20" s="126"/>
    </row>
    <row r="21" spans="1:11" ht="20.100000000000001" customHeight="1" x14ac:dyDescent="0.2">
      <c r="A21" s="3" t="s">
        <v>61</v>
      </c>
      <c r="B21" s="29">
        <v>10700</v>
      </c>
      <c r="C21" s="7">
        <v>11257</v>
      </c>
      <c r="D21" s="131"/>
    </row>
    <row r="22" spans="1:11" ht="20.100000000000001" customHeight="1" x14ac:dyDescent="0.2">
      <c r="A22" s="2" t="s">
        <v>62</v>
      </c>
      <c r="B22" s="20">
        <v>4732</v>
      </c>
      <c r="C22" s="5">
        <v>4577</v>
      </c>
      <c r="D22" s="131"/>
    </row>
    <row r="23" spans="1:11" ht="20.100000000000001" customHeight="1" x14ac:dyDescent="0.2">
      <c r="A23" s="2" t="s">
        <v>63</v>
      </c>
      <c r="B23" s="20">
        <v>20</v>
      </c>
      <c r="C23" s="5">
        <v>27</v>
      </c>
      <c r="D23" s="131"/>
    </row>
    <row r="24" spans="1:11" ht="20.100000000000001" customHeight="1" x14ac:dyDescent="0.2">
      <c r="A24" s="2" t="s">
        <v>8</v>
      </c>
      <c r="B24" s="20">
        <v>20</v>
      </c>
      <c r="C24" s="6">
        <v>46</v>
      </c>
      <c r="D24" s="118"/>
    </row>
    <row r="25" spans="1:11" ht="20.100000000000001" customHeight="1" x14ac:dyDescent="0.25">
      <c r="A25" s="2" t="s">
        <v>9</v>
      </c>
      <c r="B25" s="20">
        <v>60</v>
      </c>
      <c r="C25" s="6">
        <v>154</v>
      </c>
      <c r="D25" s="118"/>
      <c r="F25" s="87"/>
      <c r="K25" s="88"/>
    </row>
    <row r="26" spans="1:11" ht="20.100000000000001" customHeight="1" x14ac:dyDescent="0.25">
      <c r="A26" s="17" t="s">
        <v>64</v>
      </c>
      <c r="B26" s="21">
        <v>30</v>
      </c>
      <c r="C26" s="65">
        <v>31</v>
      </c>
      <c r="D26" s="118"/>
      <c r="K26" s="88"/>
    </row>
    <row r="27" spans="1:11" ht="20.100000000000001" customHeight="1" x14ac:dyDescent="0.25">
      <c r="A27" s="17" t="s">
        <v>65</v>
      </c>
      <c r="B27" s="21">
        <v>60</v>
      </c>
      <c r="C27" s="66">
        <v>137</v>
      </c>
      <c r="D27" s="127"/>
      <c r="K27" s="88"/>
    </row>
    <row r="28" spans="1:11" ht="20.100000000000001" customHeight="1" x14ac:dyDescent="0.25">
      <c r="A28" s="17" t="s">
        <v>66</v>
      </c>
      <c r="B28" s="21">
        <v>10</v>
      </c>
      <c r="C28" s="60">
        <v>10</v>
      </c>
      <c r="D28" s="118"/>
      <c r="K28" s="88"/>
    </row>
    <row r="29" spans="1:11" ht="20.100000000000001" customHeight="1" thickBot="1" x14ac:dyDescent="0.3">
      <c r="A29" s="8" t="s">
        <v>67</v>
      </c>
      <c r="B29" s="21">
        <v>10</v>
      </c>
      <c r="C29" s="67">
        <v>13</v>
      </c>
      <c r="D29" s="118"/>
      <c r="K29" s="88"/>
    </row>
    <row r="30" spans="1:11" ht="20.100000000000001" customHeight="1" thickBot="1" x14ac:dyDescent="0.25">
      <c r="A30" s="19" t="s">
        <v>7</v>
      </c>
      <c r="B30" s="30">
        <f>SUM(B21:B29)</f>
        <v>15642</v>
      </c>
      <c r="C30" s="62">
        <f>SUM(C21:C29)</f>
        <v>16252</v>
      </c>
      <c r="D30" s="132"/>
    </row>
    <row r="31" spans="1:11" ht="20.100000000000001" customHeight="1" thickBot="1" x14ac:dyDescent="0.25">
      <c r="D31" s="87"/>
    </row>
    <row r="32" spans="1:11" ht="20.100000000000001" customHeight="1" thickBot="1" x14ac:dyDescent="0.25">
      <c r="A32" s="55" t="s">
        <v>69</v>
      </c>
      <c r="B32" s="55" t="s">
        <v>0</v>
      </c>
      <c r="C32" s="56" t="s">
        <v>109</v>
      </c>
      <c r="D32" s="126"/>
    </row>
    <row r="33" spans="1:4" ht="20.100000000000001" customHeight="1" x14ac:dyDescent="0.2">
      <c r="A33" s="3" t="s">
        <v>20</v>
      </c>
      <c r="B33" s="154">
        <v>10700</v>
      </c>
      <c r="C33" s="16">
        <v>430</v>
      </c>
      <c r="D33" s="119"/>
    </row>
    <row r="34" spans="1:4" ht="20.100000000000001" customHeight="1" x14ac:dyDescent="0.2">
      <c r="A34" s="59" t="s">
        <v>70</v>
      </c>
      <c r="B34" s="155"/>
      <c r="C34" s="16">
        <v>779</v>
      </c>
      <c r="D34" s="119"/>
    </row>
    <row r="35" spans="1:4" ht="20.100000000000001" customHeight="1" x14ac:dyDescent="0.2">
      <c r="A35" s="2" t="s">
        <v>113</v>
      </c>
      <c r="B35" s="155"/>
      <c r="C35" s="16">
        <v>0</v>
      </c>
      <c r="D35" s="119"/>
    </row>
    <row r="36" spans="1:4" ht="20.100000000000001" customHeight="1" x14ac:dyDescent="0.2">
      <c r="A36" s="14" t="s">
        <v>21</v>
      </c>
      <c r="B36" s="155"/>
      <c r="C36" s="16">
        <v>958</v>
      </c>
      <c r="D36" s="119"/>
    </row>
    <row r="37" spans="1:4" ht="20.100000000000001" customHeight="1" x14ac:dyDescent="0.2">
      <c r="A37" s="2" t="s">
        <v>22</v>
      </c>
      <c r="B37" s="155"/>
      <c r="C37" s="16">
        <v>509</v>
      </c>
      <c r="D37" s="119"/>
    </row>
    <row r="38" spans="1:4" ht="20.100000000000001" customHeight="1" x14ac:dyDescent="0.2">
      <c r="A38" s="2" t="s">
        <v>23</v>
      </c>
      <c r="B38" s="155"/>
      <c r="C38" s="16">
        <v>31</v>
      </c>
      <c r="D38" s="119"/>
    </row>
    <row r="39" spans="1:4" ht="20.100000000000001" customHeight="1" x14ac:dyDescent="0.2">
      <c r="A39" s="2" t="s">
        <v>24</v>
      </c>
      <c r="B39" s="155"/>
      <c r="C39" s="16">
        <v>24</v>
      </c>
      <c r="D39" s="119"/>
    </row>
    <row r="40" spans="1:4" ht="20.100000000000001" customHeight="1" x14ac:dyDescent="0.2">
      <c r="A40" s="2" t="s">
        <v>25</v>
      </c>
      <c r="B40" s="155"/>
      <c r="C40" s="16">
        <v>407</v>
      </c>
      <c r="D40" s="119"/>
    </row>
    <row r="41" spans="1:4" ht="20.100000000000001" customHeight="1" x14ac:dyDescent="0.2">
      <c r="A41" s="2" t="s">
        <v>58</v>
      </c>
      <c r="B41" s="155"/>
      <c r="C41" s="16">
        <f>129+22</f>
        <v>151</v>
      </c>
      <c r="D41" s="119"/>
    </row>
    <row r="42" spans="1:4" ht="20.100000000000001" customHeight="1" x14ac:dyDescent="0.2">
      <c r="A42" s="2" t="s">
        <v>26</v>
      </c>
      <c r="B42" s="155"/>
      <c r="C42" s="16">
        <v>105</v>
      </c>
      <c r="D42" s="119"/>
    </row>
    <row r="43" spans="1:4" ht="20.100000000000001" customHeight="1" x14ac:dyDescent="0.2">
      <c r="A43" s="2" t="s">
        <v>27</v>
      </c>
      <c r="B43" s="155"/>
      <c r="C43" s="16">
        <v>1078</v>
      </c>
      <c r="D43" s="119"/>
    </row>
    <row r="44" spans="1:4" ht="20.100000000000001" customHeight="1" x14ac:dyDescent="0.2">
      <c r="A44" s="2" t="s">
        <v>28</v>
      </c>
      <c r="B44" s="155"/>
      <c r="C44" s="16">
        <v>27</v>
      </c>
      <c r="D44" s="119"/>
    </row>
    <row r="45" spans="1:4" ht="20.100000000000001" customHeight="1" x14ac:dyDescent="0.2">
      <c r="A45" s="2" t="s">
        <v>51</v>
      </c>
      <c r="B45" s="155"/>
      <c r="C45" s="16">
        <v>74</v>
      </c>
      <c r="D45" s="119"/>
    </row>
    <row r="46" spans="1:4" ht="20.100000000000001" customHeight="1" x14ac:dyDescent="0.2">
      <c r="A46" s="2" t="s">
        <v>29</v>
      </c>
      <c r="B46" s="155"/>
      <c r="C46" s="16">
        <v>12</v>
      </c>
      <c r="D46" s="119"/>
    </row>
    <row r="47" spans="1:4" ht="20.100000000000001" customHeight="1" x14ac:dyDescent="0.2">
      <c r="A47" s="2" t="s">
        <v>89</v>
      </c>
      <c r="B47" s="155"/>
      <c r="C47" s="16">
        <v>447</v>
      </c>
      <c r="D47" s="119"/>
    </row>
    <row r="48" spans="1:4" ht="20.100000000000001" customHeight="1" x14ac:dyDescent="0.2">
      <c r="A48" s="2" t="s">
        <v>30</v>
      </c>
      <c r="B48" s="155"/>
      <c r="C48" s="16">
        <v>33</v>
      </c>
      <c r="D48" s="119"/>
    </row>
    <row r="49" spans="1:5" ht="20.100000000000001" customHeight="1" x14ac:dyDescent="0.2">
      <c r="A49" s="2" t="s">
        <v>90</v>
      </c>
      <c r="B49" s="155"/>
      <c r="C49" s="16">
        <v>21</v>
      </c>
      <c r="D49" s="119"/>
    </row>
    <row r="50" spans="1:5" ht="20.100000000000001" customHeight="1" x14ac:dyDescent="0.2">
      <c r="A50" s="2" t="s">
        <v>31</v>
      </c>
      <c r="B50" s="155"/>
      <c r="C50" s="81">
        <v>49</v>
      </c>
      <c r="D50" s="119"/>
    </row>
    <row r="51" spans="1:5" ht="20.100000000000001" customHeight="1" x14ac:dyDescent="0.2">
      <c r="A51" s="2" t="s">
        <v>39</v>
      </c>
      <c r="B51" s="155"/>
      <c r="C51" s="16">
        <v>3858</v>
      </c>
      <c r="D51" s="119"/>
    </row>
    <row r="52" spans="1:5" ht="20.100000000000001" customHeight="1" x14ac:dyDescent="0.2">
      <c r="A52" s="2" t="s">
        <v>32</v>
      </c>
      <c r="B52" s="155"/>
      <c r="C52" s="16">
        <v>1812</v>
      </c>
      <c r="D52" s="119"/>
    </row>
    <row r="53" spans="1:5" ht="20.100000000000001" customHeight="1" x14ac:dyDescent="0.2">
      <c r="A53" s="2" t="s">
        <v>52</v>
      </c>
      <c r="B53" s="155"/>
      <c r="C53" s="16">
        <v>233</v>
      </c>
      <c r="D53" s="119"/>
    </row>
    <row r="54" spans="1:5" ht="20.100000000000001" customHeight="1" thickBot="1" x14ac:dyDescent="0.25">
      <c r="A54" s="8" t="s">
        <v>33</v>
      </c>
      <c r="B54" s="156"/>
      <c r="C54" s="82">
        <v>219</v>
      </c>
      <c r="D54" s="119"/>
    </row>
    <row r="55" spans="1:5" ht="20.100000000000001" customHeight="1" thickBot="1" x14ac:dyDescent="0.25">
      <c r="A55" s="148" t="s">
        <v>7</v>
      </c>
      <c r="B55" s="149"/>
      <c r="C55" s="11">
        <f>SUM(C33:C54)</f>
        <v>11257</v>
      </c>
      <c r="D55" s="133"/>
    </row>
    <row r="56" spans="1:5" ht="20.100000000000001" customHeight="1" thickBot="1" x14ac:dyDescent="0.25">
      <c r="D56" s="87"/>
    </row>
    <row r="57" spans="1:5" ht="20.100000000000001" customHeight="1" thickBot="1" x14ac:dyDescent="0.25">
      <c r="A57" s="54" t="s">
        <v>71</v>
      </c>
      <c r="B57" s="55" t="s">
        <v>0</v>
      </c>
      <c r="C57" s="56" t="s">
        <v>109</v>
      </c>
      <c r="D57" s="126"/>
    </row>
    <row r="58" spans="1:5" ht="20.100000000000001" customHeight="1" x14ac:dyDescent="0.2">
      <c r="A58" s="3" t="s">
        <v>72</v>
      </c>
      <c r="B58" s="159">
        <v>4732</v>
      </c>
      <c r="C58" s="61">
        <v>0</v>
      </c>
      <c r="D58" s="120"/>
      <c r="E58" s="84"/>
    </row>
    <row r="59" spans="1:5" ht="20.100000000000001" customHeight="1" x14ac:dyDescent="0.2">
      <c r="A59" s="2" t="s">
        <v>73</v>
      </c>
      <c r="B59" s="160"/>
      <c r="C59" s="15">
        <v>96</v>
      </c>
      <c r="D59" s="120"/>
    </row>
    <row r="60" spans="1:5" ht="20.100000000000001" customHeight="1" x14ac:dyDescent="0.2">
      <c r="A60" s="2" t="s">
        <v>34</v>
      </c>
      <c r="B60" s="160"/>
      <c r="C60" s="15">
        <v>708</v>
      </c>
      <c r="D60" s="120"/>
    </row>
    <row r="61" spans="1:5" ht="20.100000000000001" customHeight="1" x14ac:dyDescent="0.2">
      <c r="A61" s="2" t="s">
        <v>74</v>
      </c>
      <c r="B61" s="160"/>
      <c r="C61" s="15">
        <v>1018</v>
      </c>
      <c r="D61" s="120"/>
    </row>
    <row r="62" spans="1:5" ht="20.100000000000001" customHeight="1" x14ac:dyDescent="0.2">
      <c r="A62" s="2" t="s">
        <v>75</v>
      </c>
      <c r="B62" s="160"/>
      <c r="C62" s="15">
        <v>749</v>
      </c>
      <c r="D62" s="120"/>
    </row>
    <row r="63" spans="1:5" ht="20.100000000000001" customHeight="1" x14ac:dyDescent="0.2">
      <c r="A63" s="2" t="s">
        <v>76</v>
      </c>
      <c r="B63" s="160"/>
      <c r="C63" s="15">
        <v>11</v>
      </c>
      <c r="D63" s="120"/>
    </row>
    <row r="64" spans="1:5" ht="20.100000000000001" customHeight="1" x14ac:dyDescent="0.2">
      <c r="A64" s="2" t="s">
        <v>37</v>
      </c>
      <c r="B64" s="160"/>
      <c r="C64" s="15">
        <v>99</v>
      </c>
      <c r="D64" s="120"/>
    </row>
    <row r="65" spans="1:5" ht="20.100000000000001" customHeight="1" x14ac:dyDescent="0.2">
      <c r="A65" s="2" t="s">
        <v>38</v>
      </c>
      <c r="B65" s="160"/>
      <c r="C65" s="15">
        <v>491</v>
      </c>
      <c r="D65" s="120"/>
    </row>
    <row r="66" spans="1:5" ht="20.100000000000001" customHeight="1" x14ac:dyDescent="0.2">
      <c r="A66" s="2" t="s">
        <v>35</v>
      </c>
      <c r="B66" s="160"/>
      <c r="C66" s="15">
        <v>636</v>
      </c>
      <c r="D66" s="120"/>
    </row>
    <row r="67" spans="1:5" ht="20.100000000000001" customHeight="1" thickBot="1" x14ac:dyDescent="0.25">
      <c r="A67" s="13" t="s">
        <v>36</v>
      </c>
      <c r="B67" s="161"/>
      <c r="C67" s="15">
        <v>769</v>
      </c>
      <c r="D67" s="120"/>
    </row>
    <row r="68" spans="1:5" ht="20.100000000000001" customHeight="1" thickBot="1" x14ac:dyDescent="0.25">
      <c r="A68" s="157" t="s">
        <v>7</v>
      </c>
      <c r="B68" s="158"/>
      <c r="C68" s="11">
        <f>SUM(C58:C67)</f>
        <v>4577</v>
      </c>
      <c r="D68" s="133"/>
    </row>
    <row r="69" spans="1:5" ht="20.100000000000001" customHeight="1" thickBot="1" x14ac:dyDescent="0.25">
      <c r="D69" s="87"/>
    </row>
    <row r="70" spans="1:5" ht="20.100000000000001" customHeight="1" thickBot="1" x14ac:dyDescent="0.25">
      <c r="A70" s="54" t="s">
        <v>11</v>
      </c>
      <c r="B70" s="55" t="s">
        <v>0</v>
      </c>
      <c r="C70" s="56" t="s">
        <v>109</v>
      </c>
      <c r="D70" s="126"/>
    </row>
    <row r="71" spans="1:5" ht="20.100000000000001" customHeight="1" thickBot="1" x14ac:dyDescent="0.25">
      <c r="A71" s="1" t="s">
        <v>4</v>
      </c>
      <c r="B71" s="31">
        <v>60</v>
      </c>
      <c r="C71" s="34">
        <v>60</v>
      </c>
      <c r="D71" s="134"/>
    </row>
    <row r="72" spans="1:5" ht="20.100000000000001" customHeight="1" thickBot="1" x14ac:dyDescent="0.25">
      <c r="D72" s="87"/>
    </row>
    <row r="73" spans="1:5" ht="20.100000000000001" customHeight="1" thickBot="1" x14ac:dyDescent="0.25">
      <c r="A73" s="54" t="s">
        <v>10</v>
      </c>
      <c r="B73" s="55" t="s">
        <v>0</v>
      </c>
      <c r="C73" s="56" t="s">
        <v>109</v>
      </c>
      <c r="D73" s="126"/>
    </row>
    <row r="74" spans="1:5" ht="20.100000000000001" customHeight="1" x14ac:dyDescent="0.25">
      <c r="A74" s="70" t="s">
        <v>73</v>
      </c>
      <c r="B74" s="71">
        <v>3373</v>
      </c>
      <c r="C74" s="89">
        <v>3598</v>
      </c>
      <c r="D74" s="122"/>
      <c r="E74" s="90"/>
    </row>
    <row r="75" spans="1:5" ht="20.100000000000001" customHeight="1" x14ac:dyDescent="0.25">
      <c r="A75" s="52" t="s">
        <v>91</v>
      </c>
      <c r="B75" s="72">
        <v>12589</v>
      </c>
      <c r="C75" s="89">
        <v>12175</v>
      </c>
      <c r="D75" s="122"/>
      <c r="E75" s="90"/>
    </row>
    <row r="76" spans="1:5" ht="20.100000000000001" customHeight="1" x14ac:dyDescent="0.25">
      <c r="A76" s="52" t="s">
        <v>75</v>
      </c>
      <c r="B76" s="72">
        <v>4515</v>
      </c>
      <c r="C76" s="89">
        <v>5255</v>
      </c>
      <c r="D76" s="122"/>
      <c r="E76" s="90"/>
    </row>
    <row r="77" spans="1:5" ht="20.100000000000001" customHeight="1" x14ac:dyDescent="0.25">
      <c r="A77" s="52" t="s">
        <v>76</v>
      </c>
      <c r="B77" s="72">
        <v>259</v>
      </c>
      <c r="C77" s="42">
        <v>232</v>
      </c>
      <c r="D77" s="135"/>
      <c r="E77" s="90"/>
    </row>
    <row r="78" spans="1:5" ht="20.100000000000001" customHeight="1" x14ac:dyDescent="0.25">
      <c r="A78" s="52" t="s">
        <v>92</v>
      </c>
      <c r="B78" s="72">
        <v>4396</v>
      </c>
      <c r="C78" s="42">
        <v>3997</v>
      </c>
      <c r="D78" s="135"/>
      <c r="E78" s="90"/>
    </row>
    <row r="79" spans="1:5" ht="20.100000000000001" customHeight="1" thickBot="1" x14ac:dyDescent="0.3">
      <c r="A79" s="52" t="s">
        <v>93</v>
      </c>
      <c r="B79" s="72">
        <v>4868</v>
      </c>
      <c r="C79" s="42">
        <v>3042</v>
      </c>
      <c r="D79" s="135"/>
      <c r="E79" s="90"/>
    </row>
    <row r="80" spans="1:5" ht="20.100000000000001" customHeight="1" thickBot="1" x14ac:dyDescent="0.3">
      <c r="A80" s="10" t="s">
        <v>111</v>
      </c>
      <c r="B80" s="11">
        <f>SUM(B74:B79)</f>
        <v>30000</v>
      </c>
      <c r="C80" s="11">
        <f>SUM(C74:C79)</f>
        <v>28299</v>
      </c>
      <c r="D80" s="133"/>
      <c r="E80" s="90"/>
    </row>
    <row r="81" spans="1:5" ht="20.100000000000001" customHeight="1" thickBot="1" x14ac:dyDescent="0.3">
      <c r="A81" s="110" t="s">
        <v>112</v>
      </c>
      <c r="B81" s="111" t="s">
        <v>57</v>
      </c>
      <c r="C81" s="112">
        <v>3312</v>
      </c>
      <c r="D81" s="121"/>
      <c r="E81" s="90"/>
    </row>
    <row r="82" spans="1:5" ht="20.100000000000001" customHeight="1" thickBot="1" x14ac:dyDescent="0.3">
      <c r="A82" s="143" t="s">
        <v>7</v>
      </c>
      <c r="B82" s="144"/>
      <c r="C82" s="11">
        <f>C81+C80</f>
        <v>31611</v>
      </c>
      <c r="D82" s="133"/>
      <c r="E82" s="90"/>
    </row>
    <row r="83" spans="1:5" ht="20.100000000000001" customHeight="1" thickBot="1" x14ac:dyDescent="0.25">
      <c r="A83" s="117" t="s">
        <v>120</v>
      </c>
      <c r="D83" s="87"/>
    </row>
    <row r="84" spans="1:5" ht="20.100000000000001" customHeight="1" thickBot="1" x14ac:dyDescent="0.25">
      <c r="A84" s="54" t="s">
        <v>107</v>
      </c>
      <c r="B84" s="54" t="s">
        <v>0</v>
      </c>
      <c r="C84" s="56" t="s">
        <v>109</v>
      </c>
      <c r="D84" s="126"/>
    </row>
    <row r="85" spans="1:5" ht="20.100000000000001" customHeight="1" x14ac:dyDescent="0.2">
      <c r="A85" s="38" t="s">
        <v>97</v>
      </c>
      <c r="B85" s="78">
        <v>76</v>
      </c>
      <c r="C85" s="91">
        <v>70</v>
      </c>
      <c r="D85" s="122"/>
    </row>
    <row r="86" spans="1:5" ht="20.100000000000001" customHeight="1" x14ac:dyDescent="0.2">
      <c r="A86" s="38" t="s">
        <v>98</v>
      </c>
      <c r="B86" s="72">
        <v>39</v>
      </c>
      <c r="C86" s="91">
        <v>38</v>
      </c>
      <c r="D86" s="122"/>
    </row>
    <row r="87" spans="1:5" ht="20.100000000000001" customHeight="1" x14ac:dyDescent="0.2">
      <c r="A87" s="38" t="s">
        <v>99</v>
      </c>
      <c r="B87" s="72">
        <v>180</v>
      </c>
      <c r="C87" s="91">
        <v>168</v>
      </c>
      <c r="D87" s="122"/>
    </row>
    <row r="88" spans="1:5" ht="20.100000000000001" customHeight="1" x14ac:dyDescent="0.2">
      <c r="A88" s="38" t="s">
        <v>100</v>
      </c>
      <c r="B88" s="72">
        <v>35</v>
      </c>
      <c r="C88" s="91">
        <v>37</v>
      </c>
      <c r="D88" s="122"/>
    </row>
    <row r="89" spans="1:5" ht="20.100000000000001" customHeight="1" x14ac:dyDescent="0.2">
      <c r="A89" s="38" t="s">
        <v>101</v>
      </c>
      <c r="B89" s="72">
        <v>34</v>
      </c>
      <c r="C89" s="91">
        <v>31</v>
      </c>
      <c r="D89" s="122"/>
    </row>
    <row r="90" spans="1:5" ht="20.100000000000001" customHeight="1" x14ac:dyDescent="0.2">
      <c r="A90" s="38" t="s">
        <v>102</v>
      </c>
      <c r="B90" s="72">
        <v>46</v>
      </c>
      <c r="C90" s="91">
        <v>43</v>
      </c>
      <c r="D90" s="122"/>
    </row>
    <row r="91" spans="1:5" ht="20.100000000000001" customHeight="1" x14ac:dyDescent="0.2">
      <c r="A91" s="38" t="s">
        <v>103</v>
      </c>
      <c r="B91" s="72">
        <v>239</v>
      </c>
      <c r="C91" s="91">
        <v>291</v>
      </c>
      <c r="D91" s="122"/>
    </row>
    <row r="92" spans="1:5" ht="20.100000000000001" customHeight="1" x14ac:dyDescent="0.2">
      <c r="A92" s="38" t="s">
        <v>104</v>
      </c>
      <c r="B92" s="72">
        <v>46</v>
      </c>
      <c r="C92" s="91">
        <v>53</v>
      </c>
      <c r="D92" s="122"/>
    </row>
    <row r="93" spans="1:5" ht="20.100000000000001" customHeight="1" x14ac:dyDescent="0.2">
      <c r="A93" s="38" t="s">
        <v>105</v>
      </c>
      <c r="B93" s="72">
        <v>68</v>
      </c>
      <c r="C93" s="91">
        <v>69</v>
      </c>
      <c r="D93" s="122"/>
    </row>
    <row r="94" spans="1:5" ht="20.100000000000001" customHeight="1" thickBot="1" x14ac:dyDescent="0.25">
      <c r="A94" s="38" t="s">
        <v>106</v>
      </c>
      <c r="B94" s="77">
        <v>337</v>
      </c>
      <c r="C94" s="91">
        <v>90</v>
      </c>
      <c r="D94" s="122"/>
    </row>
    <row r="95" spans="1:5" ht="20.100000000000001" customHeight="1" thickBot="1" x14ac:dyDescent="0.25">
      <c r="A95" s="68" t="s">
        <v>7</v>
      </c>
      <c r="B95" s="12">
        <f>SUM(B85:B94)</f>
        <v>1100</v>
      </c>
      <c r="C95" s="12">
        <f>SUM(C85:C94)</f>
        <v>890</v>
      </c>
      <c r="D95" s="132"/>
      <c r="E95" s="92"/>
    </row>
    <row r="96" spans="1:5" ht="20.100000000000001" customHeight="1" thickBot="1" x14ac:dyDescent="0.25">
      <c r="A96" s="73"/>
      <c r="B96" s="74"/>
      <c r="C96" s="74"/>
      <c r="D96" s="132"/>
      <c r="E96" s="92"/>
    </row>
    <row r="97" spans="1:7" ht="20.100000000000001" customHeight="1" thickBot="1" x14ac:dyDescent="0.25">
      <c r="A97" s="54" t="s">
        <v>94</v>
      </c>
      <c r="B97" s="55" t="s">
        <v>0</v>
      </c>
      <c r="C97" s="56" t="s">
        <v>109</v>
      </c>
      <c r="D97" s="126"/>
      <c r="E97" s="92"/>
    </row>
    <row r="98" spans="1:7" ht="20.100000000000001" customHeight="1" thickBot="1" x14ac:dyDescent="0.25">
      <c r="A98" s="13" t="s">
        <v>12</v>
      </c>
      <c r="B98" s="32">
        <v>263</v>
      </c>
      <c r="C98" s="64">
        <v>266</v>
      </c>
      <c r="D98" s="123"/>
      <c r="E98" s="92"/>
    </row>
    <row r="99" spans="1:7" ht="20.100000000000001" customHeight="1" thickBot="1" x14ac:dyDescent="0.25">
      <c r="A99" s="68" t="s">
        <v>7</v>
      </c>
      <c r="B99" s="12">
        <f>SUM(B98)</f>
        <v>263</v>
      </c>
      <c r="C99" s="12">
        <f>SUM(C98)</f>
        <v>266</v>
      </c>
      <c r="D99" s="132"/>
      <c r="E99" s="92"/>
    </row>
    <row r="100" spans="1:7" ht="20.100000000000001" customHeight="1" thickBot="1" x14ac:dyDescent="0.25"/>
    <row r="101" spans="1:7" ht="20.100000000000001" customHeight="1" thickBot="1" x14ac:dyDescent="0.25">
      <c r="A101" s="137" t="s">
        <v>54</v>
      </c>
      <c r="B101" s="137" t="s">
        <v>0</v>
      </c>
      <c r="C101" s="140" t="s">
        <v>109</v>
      </c>
      <c r="D101" s="141"/>
      <c r="E101" s="142"/>
    </row>
    <row r="102" spans="1:7" ht="33" customHeight="1" thickBot="1" x14ac:dyDescent="0.25">
      <c r="A102" s="138"/>
      <c r="B102" s="138"/>
      <c r="C102" s="57" t="s">
        <v>55</v>
      </c>
      <c r="D102" s="57" t="s">
        <v>95</v>
      </c>
      <c r="E102" s="57" t="s">
        <v>7</v>
      </c>
    </row>
    <row r="103" spans="1:7" ht="20.100000000000001" customHeight="1" x14ac:dyDescent="0.25">
      <c r="A103" s="43" t="s">
        <v>40</v>
      </c>
      <c r="B103" s="44">
        <v>10</v>
      </c>
      <c r="C103" s="45">
        <v>25</v>
      </c>
      <c r="D103" s="45">
        <v>44</v>
      </c>
      <c r="E103" s="136">
        <f>C103+D103</f>
        <v>69</v>
      </c>
      <c r="F103" s="93"/>
      <c r="G103" s="94"/>
    </row>
    <row r="104" spans="1:7" ht="20.100000000000001" customHeight="1" x14ac:dyDescent="0.25">
      <c r="A104" s="41" t="s">
        <v>41</v>
      </c>
      <c r="B104" s="42">
        <v>16</v>
      </c>
      <c r="C104" s="35">
        <v>32</v>
      </c>
      <c r="D104" s="35">
        <v>194</v>
      </c>
      <c r="E104" s="136">
        <f t="shared" ref="E104:E116" si="0">C104+D104</f>
        <v>226</v>
      </c>
      <c r="F104" s="93"/>
      <c r="G104" s="94"/>
    </row>
    <row r="105" spans="1:7" ht="20.100000000000001" customHeight="1" x14ac:dyDescent="0.25">
      <c r="A105" s="41" t="s">
        <v>42</v>
      </c>
      <c r="B105" s="42">
        <v>40</v>
      </c>
      <c r="C105" s="35">
        <v>58</v>
      </c>
      <c r="D105" s="35">
        <v>187</v>
      </c>
      <c r="E105" s="136">
        <f t="shared" si="0"/>
        <v>245</v>
      </c>
      <c r="F105" s="93"/>
      <c r="G105" s="94"/>
    </row>
    <row r="106" spans="1:7" ht="20.100000000000001" customHeight="1" x14ac:dyDescent="0.25">
      <c r="A106" s="41" t="s">
        <v>13</v>
      </c>
      <c r="B106" s="42">
        <v>10</v>
      </c>
      <c r="C106" s="35">
        <v>102</v>
      </c>
      <c r="D106" s="35">
        <v>976</v>
      </c>
      <c r="E106" s="136">
        <f t="shared" si="0"/>
        <v>1078</v>
      </c>
      <c r="F106" s="93"/>
      <c r="G106" s="94"/>
    </row>
    <row r="107" spans="1:7" ht="20.100000000000001" customHeight="1" x14ac:dyDescent="0.25">
      <c r="A107" s="41" t="s">
        <v>14</v>
      </c>
      <c r="B107" s="42">
        <v>24</v>
      </c>
      <c r="C107" s="63">
        <v>51</v>
      </c>
      <c r="D107" s="63">
        <v>49</v>
      </c>
      <c r="E107" s="136">
        <f t="shared" si="0"/>
        <v>100</v>
      </c>
      <c r="F107" s="93"/>
      <c r="G107" s="94"/>
    </row>
    <row r="108" spans="1:7" ht="20.100000000000001" customHeight="1" x14ac:dyDescent="0.25">
      <c r="A108" s="41" t="s">
        <v>15</v>
      </c>
      <c r="B108" s="42">
        <v>27</v>
      </c>
      <c r="C108" s="36">
        <v>56</v>
      </c>
      <c r="D108" s="36">
        <v>214</v>
      </c>
      <c r="E108" s="136">
        <f t="shared" si="0"/>
        <v>270</v>
      </c>
      <c r="F108" s="93"/>
      <c r="G108" s="94"/>
    </row>
    <row r="109" spans="1:7" ht="20.100000000000001" customHeight="1" x14ac:dyDescent="0.25">
      <c r="A109" s="41" t="s">
        <v>16</v>
      </c>
      <c r="B109" s="42">
        <v>41</v>
      </c>
      <c r="C109" s="36">
        <v>104</v>
      </c>
      <c r="D109" s="36">
        <v>156</v>
      </c>
      <c r="E109" s="136">
        <f t="shared" si="0"/>
        <v>260</v>
      </c>
      <c r="F109" s="93"/>
      <c r="G109" s="94"/>
    </row>
    <row r="110" spans="1:7" ht="20.100000000000001" customHeight="1" x14ac:dyDescent="0.25">
      <c r="A110" s="41" t="s">
        <v>43</v>
      </c>
      <c r="B110" s="42">
        <v>5500</v>
      </c>
      <c r="C110" s="42">
        <v>8690</v>
      </c>
      <c r="D110" s="42">
        <v>18249</v>
      </c>
      <c r="E110" s="136">
        <f t="shared" si="0"/>
        <v>26939</v>
      </c>
      <c r="F110" s="93"/>
      <c r="G110" s="94"/>
    </row>
    <row r="111" spans="1:7" customFormat="1" ht="20.100000000000001" customHeight="1" x14ac:dyDescent="0.3">
      <c r="A111" s="110" t="s">
        <v>44</v>
      </c>
      <c r="B111" s="113" t="s">
        <v>57</v>
      </c>
      <c r="C111" s="114">
        <v>13</v>
      </c>
      <c r="D111" s="114">
        <v>26</v>
      </c>
      <c r="E111" s="136">
        <f t="shared" si="0"/>
        <v>39</v>
      </c>
      <c r="F111" s="103"/>
      <c r="G111" s="104"/>
    </row>
    <row r="112" spans="1:7" ht="20.100000000000001" customHeight="1" x14ac:dyDescent="0.25">
      <c r="A112" s="41" t="s">
        <v>17</v>
      </c>
      <c r="B112" s="42">
        <v>14</v>
      </c>
      <c r="C112" s="36">
        <v>20</v>
      </c>
      <c r="D112" s="42">
        <v>3230</v>
      </c>
      <c r="E112" s="136">
        <f t="shared" si="0"/>
        <v>3250</v>
      </c>
      <c r="F112" s="93"/>
      <c r="G112" s="94"/>
    </row>
    <row r="113" spans="1:7" ht="20.100000000000001" customHeight="1" x14ac:dyDescent="0.25">
      <c r="A113" s="41" t="s">
        <v>18</v>
      </c>
      <c r="B113" s="42">
        <v>210</v>
      </c>
      <c r="C113" s="36">
        <v>203</v>
      </c>
      <c r="D113" s="36">
        <v>822</v>
      </c>
      <c r="E113" s="136">
        <f t="shared" si="0"/>
        <v>1025</v>
      </c>
      <c r="F113" s="93"/>
      <c r="G113" s="94"/>
    </row>
    <row r="114" spans="1:7" ht="20.100000000000001" customHeight="1" x14ac:dyDescent="0.25">
      <c r="A114" s="41" t="s">
        <v>19</v>
      </c>
      <c r="B114" s="42">
        <v>442</v>
      </c>
      <c r="C114" s="36">
        <v>627</v>
      </c>
      <c r="D114" s="36">
        <v>315</v>
      </c>
      <c r="E114" s="136">
        <f t="shared" si="0"/>
        <v>942</v>
      </c>
      <c r="F114" s="93"/>
      <c r="G114" s="94"/>
    </row>
    <row r="115" spans="1:7" ht="20.100000000000001" customHeight="1" thickBot="1" x14ac:dyDescent="0.3">
      <c r="A115" s="46" t="s">
        <v>45</v>
      </c>
      <c r="B115" s="47">
        <v>10</v>
      </c>
      <c r="C115" s="83">
        <v>29</v>
      </c>
      <c r="D115" s="83">
        <v>113</v>
      </c>
      <c r="E115" s="136">
        <f t="shared" si="0"/>
        <v>142</v>
      </c>
      <c r="F115" s="93"/>
      <c r="G115" s="94"/>
    </row>
    <row r="116" spans="1:7" ht="20.100000000000001" customHeight="1" thickBot="1" x14ac:dyDescent="0.3">
      <c r="A116" s="10" t="s">
        <v>7</v>
      </c>
      <c r="B116" s="33">
        <f>SUM(B103:B115)</f>
        <v>6344</v>
      </c>
      <c r="C116" s="33">
        <f>SUM(C103:C115)</f>
        <v>10010</v>
      </c>
      <c r="D116" s="33">
        <f>SUM(D103:D115)</f>
        <v>24575</v>
      </c>
      <c r="E116" s="33">
        <f t="shared" si="0"/>
        <v>34585</v>
      </c>
      <c r="F116" s="93"/>
      <c r="G116" s="94"/>
    </row>
    <row r="117" spans="1:7" ht="20.100000000000001" customHeight="1" thickBot="1" x14ac:dyDescent="0.25">
      <c r="G117" s="94"/>
    </row>
    <row r="118" spans="1:7" ht="20.100000000000001" customHeight="1" thickBot="1" x14ac:dyDescent="0.25">
      <c r="A118" s="162" t="s">
        <v>49</v>
      </c>
      <c r="B118" s="137" t="s">
        <v>0</v>
      </c>
      <c r="C118" s="140" t="s">
        <v>109</v>
      </c>
      <c r="D118" s="141"/>
      <c r="E118" s="142"/>
    </row>
    <row r="119" spans="1:7" ht="20.100000000000001" customHeight="1" thickBot="1" x14ac:dyDescent="0.25">
      <c r="A119" s="163"/>
      <c r="B119" s="138"/>
      <c r="C119" s="56" t="s">
        <v>55</v>
      </c>
      <c r="D119" s="56" t="s">
        <v>95</v>
      </c>
      <c r="E119" s="56" t="s">
        <v>7</v>
      </c>
    </row>
    <row r="120" spans="1:7" ht="20.100000000000001" customHeight="1" x14ac:dyDescent="0.2">
      <c r="A120" s="43" t="s">
        <v>40</v>
      </c>
      <c r="B120" s="69"/>
      <c r="C120" s="76">
        <v>8</v>
      </c>
      <c r="D120" s="76">
        <v>26</v>
      </c>
      <c r="E120" s="76">
        <f>C120+D120</f>
        <v>34</v>
      </c>
    </row>
    <row r="121" spans="1:7" ht="20.100000000000001" customHeight="1" x14ac:dyDescent="0.2">
      <c r="A121" s="41" t="s">
        <v>41</v>
      </c>
      <c r="B121" s="69"/>
      <c r="C121" s="95">
        <v>17</v>
      </c>
      <c r="D121" s="95">
        <v>167</v>
      </c>
      <c r="E121" s="76">
        <f t="shared" ref="E121:E137" si="1">C121+D121</f>
        <v>184</v>
      </c>
    </row>
    <row r="122" spans="1:7" ht="20.100000000000001" customHeight="1" x14ac:dyDescent="0.2">
      <c r="A122" s="41" t="s">
        <v>42</v>
      </c>
      <c r="B122" s="69"/>
      <c r="C122" s="96">
        <v>29</v>
      </c>
      <c r="D122" s="97">
        <v>144</v>
      </c>
      <c r="E122" s="76">
        <f t="shared" si="1"/>
        <v>173</v>
      </c>
    </row>
    <row r="123" spans="1:7" ht="20.100000000000001" customHeight="1" x14ac:dyDescent="0.2">
      <c r="A123" s="41" t="s">
        <v>13</v>
      </c>
      <c r="B123" s="75"/>
      <c r="C123" s="96">
        <v>28</v>
      </c>
      <c r="D123" s="97">
        <v>697</v>
      </c>
      <c r="E123" s="76">
        <f t="shared" si="1"/>
        <v>725</v>
      </c>
    </row>
    <row r="124" spans="1:7" ht="20.100000000000001" customHeight="1" x14ac:dyDescent="0.2">
      <c r="A124" s="41" t="s">
        <v>14</v>
      </c>
      <c r="B124" s="69"/>
      <c r="C124" s="98">
        <v>11</v>
      </c>
      <c r="D124" s="98">
        <v>26</v>
      </c>
      <c r="E124" s="76">
        <f t="shared" si="1"/>
        <v>37</v>
      </c>
    </row>
    <row r="125" spans="1:7" ht="20.100000000000001" customHeight="1" x14ac:dyDescent="0.2">
      <c r="A125" s="41" t="s">
        <v>15</v>
      </c>
      <c r="B125" s="69"/>
      <c r="C125" s="98">
        <v>16</v>
      </c>
      <c r="D125" s="98">
        <v>161</v>
      </c>
      <c r="E125" s="76">
        <f t="shared" si="1"/>
        <v>177</v>
      </c>
    </row>
    <row r="126" spans="1:7" ht="20.100000000000001" customHeight="1" x14ac:dyDescent="0.2">
      <c r="A126" s="41" t="s">
        <v>16</v>
      </c>
      <c r="B126" s="69"/>
      <c r="C126" s="98">
        <v>60</v>
      </c>
      <c r="D126" s="98">
        <v>84</v>
      </c>
      <c r="E126" s="76">
        <f t="shared" si="1"/>
        <v>144</v>
      </c>
    </row>
    <row r="127" spans="1:7" ht="20.100000000000001" customHeight="1" x14ac:dyDescent="0.2">
      <c r="A127" s="41" t="s">
        <v>88</v>
      </c>
      <c r="B127" s="69"/>
      <c r="C127" s="98">
        <v>0</v>
      </c>
      <c r="D127" s="98">
        <v>0</v>
      </c>
      <c r="E127" s="76">
        <f t="shared" si="1"/>
        <v>0</v>
      </c>
    </row>
    <row r="128" spans="1:7" ht="20.100000000000001" customHeight="1" x14ac:dyDescent="0.2">
      <c r="A128" s="41" t="s">
        <v>78</v>
      </c>
      <c r="B128" s="69" t="s">
        <v>57</v>
      </c>
      <c r="C128" s="98">
        <v>0</v>
      </c>
      <c r="D128" s="98">
        <v>467</v>
      </c>
      <c r="E128" s="76">
        <f t="shared" si="1"/>
        <v>467</v>
      </c>
    </row>
    <row r="129" spans="1:5" ht="20.100000000000001" customHeight="1" x14ac:dyDescent="0.2">
      <c r="A129" s="41" t="s">
        <v>43</v>
      </c>
      <c r="B129" s="69"/>
      <c r="C129" s="98">
        <v>7475</v>
      </c>
      <c r="D129" s="98">
        <v>12502</v>
      </c>
      <c r="E129" s="76">
        <f t="shared" si="1"/>
        <v>19977</v>
      </c>
    </row>
    <row r="130" spans="1:5" ht="20.100000000000001" customHeight="1" x14ac:dyDescent="0.2">
      <c r="A130" s="116" t="s">
        <v>44</v>
      </c>
      <c r="B130" s="69"/>
      <c r="C130" s="115">
        <v>0</v>
      </c>
      <c r="D130" s="115">
        <v>33</v>
      </c>
      <c r="E130" s="76">
        <f t="shared" si="1"/>
        <v>33</v>
      </c>
    </row>
    <row r="131" spans="1:5" ht="20.100000000000001" customHeight="1" x14ac:dyDescent="0.2">
      <c r="A131" s="41" t="s">
        <v>79</v>
      </c>
      <c r="B131" s="69"/>
      <c r="C131" s="98">
        <v>0</v>
      </c>
      <c r="D131" s="98">
        <v>0</v>
      </c>
      <c r="E131" s="76">
        <f t="shared" si="1"/>
        <v>0</v>
      </c>
    </row>
    <row r="132" spans="1:5" ht="20.100000000000001" customHeight="1" x14ac:dyDescent="0.2">
      <c r="A132" s="41" t="s">
        <v>77</v>
      </c>
      <c r="B132" s="69"/>
      <c r="C132" s="98">
        <v>0</v>
      </c>
      <c r="D132" s="98">
        <v>0</v>
      </c>
      <c r="E132" s="76">
        <f t="shared" si="1"/>
        <v>0</v>
      </c>
    </row>
    <row r="133" spans="1:5" ht="20.100000000000001" customHeight="1" x14ac:dyDescent="0.2">
      <c r="A133" s="41" t="s">
        <v>17</v>
      </c>
      <c r="B133" s="69"/>
      <c r="C133" s="98">
        <v>13</v>
      </c>
      <c r="D133" s="98">
        <v>2841</v>
      </c>
      <c r="E133" s="76">
        <f t="shared" si="1"/>
        <v>2854</v>
      </c>
    </row>
    <row r="134" spans="1:5" ht="20.100000000000001" customHeight="1" x14ac:dyDescent="0.2">
      <c r="A134" s="41" t="s">
        <v>18</v>
      </c>
      <c r="B134" s="69"/>
      <c r="C134" s="98">
        <v>96</v>
      </c>
      <c r="D134" s="98">
        <v>685</v>
      </c>
      <c r="E134" s="76">
        <f t="shared" si="1"/>
        <v>781</v>
      </c>
    </row>
    <row r="135" spans="1:5" ht="20.100000000000001" customHeight="1" x14ac:dyDescent="0.2">
      <c r="A135" s="41" t="s">
        <v>19</v>
      </c>
      <c r="B135" s="69"/>
      <c r="C135" s="97">
        <v>408</v>
      </c>
      <c r="D135" s="97">
        <v>218</v>
      </c>
      <c r="E135" s="76">
        <f t="shared" si="1"/>
        <v>626</v>
      </c>
    </row>
    <row r="136" spans="1:5" ht="20.100000000000001" customHeight="1" thickBot="1" x14ac:dyDescent="0.25">
      <c r="A136" s="46" t="s">
        <v>45</v>
      </c>
      <c r="B136" s="69"/>
      <c r="C136" s="99">
        <v>0</v>
      </c>
      <c r="D136" s="99">
        <v>0</v>
      </c>
      <c r="E136" s="76">
        <f t="shared" si="1"/>
        <v>0</v>
      </c>
    </row>
    <row r="137" spans="1:5" ht="20.100000000000001" customHeight="1" thickBot="1" x14ac:dyDescent="0.25">
      <c r="A137" s="143" t="s">
        <v>7</v>
      </c>
      <c r="B137" s="153"/>
      <c r="C137" s="33">
        <f>SUM(C120:C136)</f>
        <v>8161</v>
      </c>
      <c r="D137" s="33">
        <f>SUM(D120:D136)</f>
        <v>18051</v>
      </c>
      <c r="E137" s="33">
        <f t="shared" si="1"/>
        <v>26212</v>
      </c>
    </row>
    <row r="138" spans="1:5" ht="20.100000000000001" customHeight="1" thickBot="1" x14ac:dyDescent="0.25">
      <c r="A138" s="49" t="s">
        <v>120</v>
      </c>
      <c r="B138" s="48"/>
      <c r="C138" s="105"/>
      <c r="D138" s="124"/>
    </row>
    <row r="139" spans="1:5" ht="20.100000000000001" customHeight="1" thickBot="1" x14ac:dyDescent="0.25">
      <c r="A139" s="58" t="s">
        <v>80</v>
      </c>
      <c r="B139" s="54" t="s">
        <v>0</v>
      </c>
      <c r="C139" s="56" t="s">
        <v>109</v>
      </c>
      <c r="D139" s="126"/>
    </row>
    <row r="140" spans="1:5" ht="20.100000000000001" customHeight="1" x14ac:dyDescent="0.2">
      <c r="A140" s="52" t="s">
        <v>82</v>
      </c>
      <c r="B140" s="145" t="s">
        <v>57</v>
      </c>
      <c r="C140" s="5">
        <v>13239</v>
      </c>
      <c r="D140" s="131"/>
    </row>
    <row r="141" spans="1:5" ht="20.100000000000001" customHeight="1" x14ac:dyDescent="0.2">
      <c r="A141" s="52" t="s">
        <v>83</v>
      </c>
      <c r="B141" s="145"/>
      <c r="C141" s="4">
        <v>125</v>
      </c>
      <c r="D141" s="127"/>
    </row>
    <row r="142" spans="1:5" ht="20.100000000000001" customHeight="1" x14ac:dyDescent="0.2">
      <c r="A142" s="52" t="s">
        <v>84</v>
      </c>
      <c r="B142" s="145"/>
      <c r="C142" s="6">
        <v>32</v>
      </c>
      <c r="D142" s="118"/>
    </row>
    <row r="143" spans="1:5" ht="20.100000000000001" customHeight="1" x14ac:dyDescent="0.2">
      <c r="A143" s="52" t="s">
        <v>13</v>
      </c>
      <c r="B143" s="145"/>
      <c r="C143" s="6">
        <v>145</v>
      </c>
      <c r="D143" s="118"/>
    </row>
    <row r="144" spans="1:5" ht="20.100000000000001" customHeight="1" x14ac:dyDescent="0.2">
      <c r="A144" s="52" t="s">
        <v>14</v>
      </c>
      <c r="B144" s="145"/>
      <c r="C144" s="6">
        <v>6</v>
      </c>
      <c r="D144" s="118"/>
    </row>
    <row r="145" spans="1:4" ht="20.100000000000001" customHeight="1" x14ac:dyDescent="0.2">
      <c r="A145" s="52" t="s">
        <v>15</v>
      </c>
      <c r="B145" s="145"/>
      <c r="C145" s="6">
        <v>5</v>
      </c>
      <c r="D145" s="118"/>
    </row>
    <row r="146" spans="1:4" ht="20.100000000000001" customHeight="1" x14ac:dyDescent="0.2">
      <c r="A146" s="52" t="s">
        <v>85</v>
      </c>
      <c r="B146" s="145"/>
      <c r="C146" s="5">
        <v>1083</v>
      </c>
      <c r="D146" s="131"/>
    </row>
    <row r="147" spans="1:4" ht="20.100000000000001" customHeight="1" x14ac:dyDescent="0.2">
      <c r="A147" s="52" t="s">
        <v>18</v>
      </c>
      <c r="B147" s="145"/>
      <c r="C147" s="6">
        <v>37</v>
      </c>
      <c r="D147" s="118"/>
    </row>
    <row r="148" spans="1:4" ht="20.100000000000001" customHeight="1" x14ac:dyDescent="0.2">
      <c r="A148" s="52" t="s">
        <v>19</v>
      </c>
      <c r="B148" s="145"/>
      <c r="C148" s="6">
        <v>120</v>
      </c>
      <c r="D148" s="118"/>
    </row>
    <row r="149" spans="1:4" ht="20.100000000000001" customHeight="1" x14ac:dyDescent="0.2">
      <c r="A149" s="53" t="s">
        <v>86</v>
      </c>
      <c r="B149" s="145"/>
      <c r="C149" s="65">
        <v>67</v>
      </c>
      <c r="D149" s="118"/>
    </row>
    <row r="150" spans="1:4" ht="20.100000000000001" customHeight="1" thickBot="1" x14ac:dyDescent="0.25">
      <c r="A150" s="53" t="s">
        <v>87</v>
      </c>
      <c r="B150" s="146"/>
      <c r="C150" s="65">
        <v>56</v>
      </c>
      <c r="D150" s="118"/>
    </row>
    <row r="151" spans="1:4" ht="20.100000000000001" customHeight="1" thickBot="1" x14ac:dyDescent="0.25">
      <c r="A151" s="143" t="s">
        <v>7</v>
      </c>
      <c r="B151" s="144"/>
      <c r="C151" s="11">
        <f>SUM(C140:C150)</f>
        <v>14915</v>
      </c>
      <c r="D151" s="133"/>
    </row>
    <row r="152" spans="1:4" ht="20.100000000000001" customHeight="1" thickBot="1" x14ac:dyDescent="0.25">
      <c r="A152" s="50" t="s">
        <v>120</v>
      </c>
      <c r="D152" s="87"/>
    </row>
    <row r="153" spans="1:4" ht="20.100000000000001" customHeight="1" thickBot="1" x14ac:dyDescent="0.25">
      <c r="A153" s="54" t="s">
        <v>81</v>
      </c>
      <c r="B153" s="54" t="s">
        <v>0</v>
      </c>
      <c r="C153" s="56" t="s">
        <v>109</v>
      </c>
      <c r="D153" s="126"/>
    </row>
    <row r="154" spans="1:4" ht="20.100000000000001" customHeight="1" x14ac:dyDescent="0.2">
      <c r="A154" s="3" t="s">
        <v>1</v>
      </c>
      <c r="B154" s="51">
        <f>B8</f>
        <v>926</v>
      </c>
      <c r="C154" s="100">
        <f>C8</f>
        <v>871</v>
      </c>
      <c r="D154" s="131"/>
    </row>
    <row r="155" spans="1:4" ht="20.100000000000001" customHeight="1" x14ac:dyDescent="0.2">
      <c r="A155" s="2" t="s">
        <v>2</v>
      </c>
      <c r="B155" s="20">
        <f>B15</f>
        <v>545</v>
      </c>
      <c r="C155" s="5">
        <f>C15</f>
        <v>611</v>
      </c>
      <c r="D155" s="131"/>
    </row>
    <row r="156" spans="1:4" ht="20.100000000000001" customHeight="1" x14ac:dyDescent="0.2">
      <c r="A156" s="2" t="s">
        <v>3</v>
      </c>
      <c r="B156" s="20">
        <f>B30</f>
        <v>15642</v>
      </c>
      <c r="C156" s="5">
        <f>C30</f>
        <v>16252</v>
      </c>
      <c r="D156" s="131"/>
    </row>
    <row r="157" spans="1:4" ht="20.100000000000001" customHeight="1" x14ac:dyDescent="0.2">
      <c r="A157" s="2" t="s">
        <v>5</v>
      </c>
      <c r="B157" s="23">
        <v>30000</v>
      </c>
      <c r="C157" s="5">
        <f>C80</f>
        <v>28299</v>
      </c>
      <c r="D157" s="131"/>
    </row>
    <row r="158" spans="1:4" ht="20.100000000000001" customHeight="1" x14ac:dyDescent="0.2">
      <c r="A158" s="2" t="s">
        <v>4</v>
      </c>
      <c r="B158" s="22">
        <f>B71</f>
        <v>60</v>
      </c>
      <c r="C158" s="5">
        <f>C71</f>
        <v>60</v>
      </c>
      <c r="D158" s="131"/>
    </row>
    <row r="159" spans="1:4" ht="20.100000000000001" customHeight="1" x14ac:dyDescent="0.2">
      <c r="A159" s="2" t="s">
        <v>48</v>
      </c>
      <c r="B159" s="20">
        <f>B95</f>
        <v>1100</v>
      </c>
      <c r="C159" s="5">
        <f>C95</f>
        <v>890</v>
      </c>
      <c r="D159" s="131"/>
    </row>
    <row r="160" spans="1:4" ht="20.100000000000001" customHeight="1" x14ac:dyDescent="0.2">
      <c r="A160" s="2" t="s">
        <v>6</v>
      </c>
      <c r="B160" s="22">
        <v>263</v>
      </c>
      <c r="C160" s="5">
        <f>C99</f>
        <v>266</v>
      </c>
      <c r="D160" s="131"/>
    </row>
    <row r="161" spans="1:4" ht="20.100000000000001" customHeight="1" x14ac:dyDescent="0.2">
      <c r="A161" s="2" t="s">
        <v>56</v>
      </c>
      <c r="B161" s="24">
        <f>B116</f>
        <v>6344</v>
      </c>
      <c r="C161" s="5">
        <f>C116</f>
        <v>10010</v>
      </c>
      <c r="D161" s="131"/>
    </row>
    <row r="162" spans="1:4" ht="20.100000000000001" customHeight="1" x14ac:dyDescent="0.2">
      <c r="A162" s="2" t="s">
        <v>50</v>
      </c>
      <c r="B162" s="24" t="s">
        <v>57</v>
      </c>
      <c r="C162" s="5">
        <f>C137</f>
        <v>8161</v>
      </c>
      <c r="D162" s="131"/>
    </row>
  </sheetData>
  <sortState xmlns:xlrd2="http://schemas.microsoft.com/office/spreadsheetml/2017/richdata2" ref="A33:C54">
    <sortCondition ref="A33:A54"/>
  </sortState>
  <mergeCells count="19">
    <mergeCell ref="A1:C1"/>
    <mergeCell ref="A55:B55"/>
    <mergeCell ref="C101:E101"/>
    <mergeCell ref="A2:C2"/>
    <mergeCell ref="A137:B137"/>
    <mergeCell ref="A101:A102"/>
    <mergeCell ref="B33:B54"/>
    <mergeCell ref="B101:B102"/>
    <mergeCell ref="A68:B68"/>
    <mergeCell ref="A3:C3"/>
    <mergeCell ref="B58:B67"/>
    <mergeCell ref="A118:A119"/>
    <mergeCell ref="A9:C9"/>
    <mergeCell ref="B118:B119"/>
    <mergeCell ref="A18:C18"/>
    <mergeCell ref="C118:E118"/>
    <mergeCell ref="A82:B82"/>
    <mergeCell ref="A151:B151"/>
    <mergeCell ref="B140:B150"/>
  </mergeCells>
  <phoneticPr fontId="7" type="noConversion"/>
  <printOptions horizontalCentered="1" verticalCentered="1"/>
  <pageMargins left="0.51181102362204722" right="0.19685039370078741" top="0.19685039370078741" bottom="0.39370078740157483" header="0.11811023622047245" footer="0.11811023622047245"/>
  <pageSetup paperSize="9" scale="59" firstPageNumber="0" fitToHeight="0" orientation="portrait" useFirstPageNumber="1" horizontalDpi="4294967294" r:id="rId1"/>
  <headerFooter>
    <oddFooter xml:space="preserve">&amp;RCRER - Produção Assistencial </oddFooter>
  </headerFooter>
  <rowBreaks count="2" manualBreakCount="2">
    <brk id="55" max="16383" man="1"/>
    <brk id="1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0BCFA-912F-4CB8-B0C5-3B8D3FD2428F}">
  <dimension ref="A1:H63"/>
  <sheetViews>
    <sheetView showGridLines="0" view="pageBreakPreview" topLeftCell="A47" zoomScaleNormal="100" zoomScaleSheetLayoutView="100" workbookViewId="0">
      <selection activeCell="A63" sqref="A63"/>
    </sheetView>
  </sheetViews>
  <sheetFormatPr defaultColWidth="9" defaultRowHeight="15" x14ac:dyDescent="0.25"/>
  <cols>
    <col min="1" max="1" width="109.7109375" customWidth="1"/>
    <col min="2" max="2" width="18.28515625" bestFit="1" customWidth="1"/>
    <col min="3" max="3" width="17.140625" customWidth="1"/>
    <col min="4" max="4" width="9" hidden="1" customWidth="1"/>
    <col min="5" max="995" width="8.7109375" customWidth="1"/>
    <col min="996" max="1001" width="9" customWidth="1"/>
  </cols>
  <sheetData>
    <row r="1" spans="1:8" ht="61.5" customHeight="1" thickBot="1" x14ac:dyDescent="0.3">
      <c r="A1" s="164"/>
      <c r="B1" s="164"/>
      <c r="C1" s="164"/>
    </row>
    <row r="2" spans="1:8" ht="24.75" customHeight="1" thickBot="1" x14ac:dyDescent="0.3">
      <c r="A2" s="165" t="s">
        <v>53</v>
      </c>
      <c r="B2" s="166"/>
      <c r="C2" s="167"/>
    </row>
    <row r="3" spans="1:8" ht="24.75" customHeight="1" thickBot="1" x14ac:dyDescent="0.3">
      <c r="A3" s="168" t="s">
        <v>122</v>
      </c>
      <c r="B3" s="169"/>
      <c r="C3" s="170"/>
    </row>
    <row r="4" spans="1:8" ht="24" customHeight="1" x14ac:dyDescent="0.25">
      <c r="A4" s="171"/>
      <c r="B4" s="172" t="s">
        <v>0</v>
      </c>
      <c r="C4" s="173" t="s">
        <v>123</v>
      </c>
    </row>
    <row r="5" spans="1:8" ht="18.75" customHeight="1" x14ac:dyDescent="0.25">
      <c r="A5" s="174" t="s">
        <v>124</v>
      </c>
      <c r="B5" s="175" t="s">
        <v>125</v>
      </c>
      <c r="C5" s="176">
        <f>C6/C7</f>
        <v>0.82489997646505064</v>
      </c>
      <c r="D5" s="177" t="s">
        <v>126</v>
      </c>
    </row>
    <row r="6" spans="1:8" ht="18.95" customHeight="1" x14ac:dyDescent="0.25">
      <c r="A6" s="178" t="s">
        <v>127</v>
      </c>
      <c r="B6" s="175"/>
      <c r="C6" s="179">
        <v>3505</v>
      </c>
      <c r="D6" s="177"/>
      <c r="E6" s="180"/>
      <c r="H6" s="181"/>
    </row>
    <row r="7" spans="1:8" ht="18.95" customHeight="1" x14ac:dyDescent="0.25">
      <c r="A7" s="178" t="s">
        <v>128</v>
      </c>
      <c r="B7" s="175"/>
      <c r="C7" s="179">
        <v>4249</v>
      </c>
      <c r="E7" s="180"/>
    </row>
    <row r="8" spans="1:8" ht="18.95" customHeight="1" x14ac:dyDescent="0.25">
      <c r="A8" s="182" t="s">
        <v>129</v>
      </c>
      <c r="B8" s="183" t="s">
        <v>130</v>
      </c>
      <c r="C8" s="184">
        <f>C9/C10</f>
        <v>4.024110218140069</v>
      </c>
      <c r="D8" s="177" t="s">
        <v>131</v>
      </c>
    </row>
    <row r="9" spans="1:8" ht="18.95" customHeight="1" x14ac:dyDescent="0.25">
      <c r="A9" s="178" t="s">
        <v>127</v>
      </c>
      <c r="B9" s="183"/>
      <c r="C9" s="179">
        <v>3505</v>
      </c>
    </row>
    <row r="10" spans="1:8" ht="18.95" customHeight="1" x14ac:dyDescent="0.25">
      <c r="A10" s="178" t="s">
        <v>132</v>
      </c>
      <c r="B10" s="183"/>
      <c r="C10" s="185">
        <v>871</v>
      </c>
    </row>
    <row r="11" spans="1:8" ht="18.95" customHeight="1" x14ac:dyDescent="0.25">
      <c r="A11" s="186" t="s">
        <v>133</v>
      </c>
      <c r="B11" s="187" t="s">
        <v>134</v>
      </c>
      <c r="C11" s="188">
        <f>C12*24</f>
        <v>20.479631470481273</v>
      </c>
      <c r="D11" s="177" t="s">
        <v>135</v>
      </c>
      <c r="E11" s="189"/>
    </row>
    <row r="12" spans="1:8" ht="18.95" customHeight="1" x14ac:dyDescent="0.25">
      <c r="A12" s="178" t="s">
        <v>136</v>
      </c>
      <c r="B12" s="187"/>
      <c r="C12" s="190">
        <f>((100-C13)*(C14))/C13</f>
        <v>0.85331797793671971</v>
      </c>
      <c r="D12" s="189"/>
      <c r="E12" s="189"/>
    </row>
    <row r="13" spans="1:8" ht="18.95" customHeight="1" x14ac:dyDescent="0.25">
      <c r="A13" s="178" t="s">
        <v>137</v>
      </c>
      <c r="B13" s="187"/>
      <c r="C13" s="191">
        <v>82.49</v>
      </c>
      <c r="E13" s="189"/>
      <c r="F13" s="189"/>
    </row>
    <row r="14" spans="1:8" ht="18.95" customHeight="1" x14ac:dyDescent="0.25">
      <c r="A14" s="178" t="s">
        <v>138</v>
      </c>
      <c r="B14" s="187"/>
      <c r="C14" s="191">
        <v>4.0199999999999996</v>
      </c>
    </row>
    <row r="15" spans="1:8" ht="18.95" customHeight="1" x14ac:dyDescent="0.25">
      <c r="A15" s="182" t="s">
        <v>139</v>
      </c>
      <c r="B15" s="183" t="s">
        <v>140</v>
      </c>
      <c r="C15" s="192">
        <f>C16/C17</f>
        <v>2.8220858895705522E-2</v>
      </c>
    </row>
    <row r="16" spans="1:8" ht="18.95" customHeight="1" x14ac:dyDescent="0.25">
      <c r="A16" s="193" t="s">
        <v>141</v>
      </c>
      <c r="B16" s="183"/>
      <c r="C16" s="185">
        <v>23</v>
      </c>
    </row>
    <row r="17" spans="1:4" ht="18.95" customHeight="1" x14ac:dyDescent="0.25">
      <c r="A17" s="194" t="s">
        <v>142</v>
      </c>
      <c r="B17" s="183"/>
      <c r="C17" s="185">
        <v>815</v>
      </c>
    </row>
    <row r="18" spans="1:4" ht="18.95" customHeight="1" x14ac:dyDescent="0.25">
      <c r="A18" s="195" t="s">
        <v>143</v>
      </c>
      <c r="B18" s="183" t="s">
        <v>144</v>
      </c>
      <c r="C18" s="192">
        <f>C19/C20</f>
        <v>1.2987012987012988E-2</v>
      </c>
    </row>
    <row r="19" spans="1:4" ht="18.95" customHeight="1" x14ac:dyDescent="0.25">
      <c r="A19" s="193" t="s">
        <v>145</v>
      </c>
      <c r="B19" s="183"/>
      <c r="C19" s="185">
        <v>2</v>
      </c>
    </row>
    <row r="20" spans="1:4" ht="18.95" customHeight="1" x14ac:dyDescent="0.25">
      <c r="A20" s="196" t="s">
        <v>146</v>
      </c>
      <c r="B20" s="197"/>
      <c r="C20" s="198">
        <v>154</v>
      </c>
    </row>
    <row r="21" spans="1:4" ht="18.95" customHeight="1" x14ac:dyDescent="0.25">
      <c r="A21" s="182" t="s">
        <v>147</v>
      </c>
      <c r="B21" s="199" t="s">
        <v>148</v>
      </c>
      <c r="C21" s="192">
        <f>C22/C23</f>
        <v>1.0604453870625664E-3</v>
      </c>
    </row>
    <row r="22" spans="1:4" ht="18.95" customHeight="1" x14ac:dyDescent="0.25">
      <c r="A22" s="193" t="s">
        <v>149</v>
      </c>
      <c r="B22" s="199"/>
      <c r="C22" s="200">
        <v>1</v>
      </c>
    </row>
    <row r="23" spans="1:4" ht="18.95" customHeight="1" x14ac:dyDescent="0.25">
      <c r="A23" s="194" t="s">
        <v>150</v>
      </c>
      <c r="B23" s="199"/>
      <c r="C23" s="201">
        <v>943</v>
      </c>
      <c r="D23" s="202"/>
    </row>
    <row r="24" spans="1:4" ht="18.95" customHeight="1" x14ac:dyDescent="0.25">
      <c r="A24" s="195" t="s">
        <v>151</v>
      </c>
      <c r="B24" s="199" t="s">
        <v>152</v>
      </c>
      <c r="C24" s="192">
        <f>C25/C26</f>
        <v>2.8255528255528257E-2</v>
      </c>
    </row>
    <row r="25" spans="1:4" ht="18.95" customHeight="1" x14ac:dyDescent="0.25">
      <c r="A25" s="193" t="s">
        <v>153</v>
      </c>
      <c r="B25" s="199"/>
      <c r="C25" s="200">
        <v>23</v>
      </c>
    </row>
    <row r="26" spans="1:4" ht="18.95" customHeight="1" x14ac:dyDescent="0.25">
      <c r="A26" s="203" t="s">
        <v>154</v>
      </c>
      <c r="B26" s="199"/>
      <c r="C26" s="185">
        <v>814</v>
      </c>
    </row>
    <row r="27" spans="1:4" s="207" customFormat="1" ht="31.5" x14ac:dyDescent="0.25">
      <c r="A27" s="204" t="s">
        <v>155</v>
      </c>
      <c r="B27" s="205" t="s">
        <v>156</v>
      </c>
      <c r="C27" s="206" t="s">
        <v>157</v>
      </c>
    </row>
    <row r="28" spans="1:4" s="207" customFormat="1" ht="18.95" customHeight="1" x14ac:dyDescent="0.25">
      <c r="A28" s="208" t="s">
        <v>158</v>
      </c>
      <c r="B28" s="205"/>
      <c r="C28" s="209"/>
    </row>
    <row r="29" spans="1:4" s="207" customFormat="1" ht="18.95" customHeight="1" x14ac:dyDescent="0.25">
      <c r="A29" s="208" t="s">
        <v>159</v>
      </c>
      <c r="B29" s="205"/>
      <c r="C29" s="210"/>
    </row>
    <row r="30" spans="1:4" ht="31.5" x14ac:dyDescent="0.25">
      <c r="A30" s="211" t="s">
        <v>160</v>
      </c>
      <c r="B30" s="187" t="s">
        <v>161</v>
      </c>
      <c r="C30" s="212">
        <v>6.08E-2</v>
      </c>
    </row>
    <row r="31" spans="1:4" ht="18.95" customHeight="1" x14ac:dyDescent="0.25">
      <c r="A31" s="213" t="s">
        <v>158</v>
      </c>
      <c r="B31" s="187"/>
      <c r="C31" s="200">
        <v>273</v>
      </c>
    </row>
    <row r="32" spans="1:4" ht="18.95" customHeight="1" x14ac:dyDescent="0.25">
      <c r="A32" s="213" t="s">
        <v>159</v>
      </c>
      <c r="B32" s="187"/>
      <c r="C32" s="214">
        <v>4484</v>
      </c>
    </row>
    <row r="33" spans="1:3" ht="18.95" customHeight="1" x14ac:dyDescent="0.25">
      <c r="A33" s="211" t="s">
        <v>162</v>
      </c>
      <c r="B33" s="175" t="s">
        <v>163</v>
      </c>
      <c r="C33" s="192">
        <f>C34/C35</f>
        <v>0.98180314309346572</v>
      </c>
    </row>
    <row r="34" spans="1:3" ht="18.95" customHeight="1" x14ac:dyDescent="0.25">
      <c r="A34" s="213" t="s">
        <v>164</v>
      </c>
      <c r="B34" s="175"/>
      <c r="C34" s="215">
        <v>5935</v>
      </c>
    </row>
    <row r="35" spans="1:3" ht="18.95" customHeight="1" x14ac:dyDescent="0.25">
      <c r="A35" s="213" t="s">
        <v>165</v>
      </c>
      <c r="B35" s="175"/>
      <c r="C35" s="215">
        <v>6045</v>
      </c>
    </row>
    <row r="36" spans="1:3" ht="31.5" x14ac:dyDescent="0.25">
      <c r="A36" s="211" t="s">
        <v>166</v>
      </c>
      <c r="B36" s="187" t="s">
        <v>167</v>
      </c>
      <c r="C36" s="192">
        <f>C37/C38</f>
        <v>1</v>
      </c>
    </row>
    <row r="37" spans="1:3" ht="18.95" customHeight="1" x14ac:dyDescent="0.25">
      <c r="A37" s="213" t="s">
        <v>168</v>
      </c>
      <c r="B37" s="187"/>
      <c r="C37" s="215">
        <v>3</v>
      </c>
    </row>
    <row r="38" spans="1:3" ht="18.95" customHeight="1" x14ac:dyDescent="0.25">
      <c r="A38" s="213" t="s">
        <v>169</v>
      </c>
      <c r="B38" s="187"/>
      <c r="C38" s="215">
        <v>3</v>
      </c>
    </row>
    <row r="39" spans="1:3" ht="31.5" x14ac:dyDescent="0.25">
      <c r="A39" s="211" t="s">
        <v>170</v>
      </c>
      <c r="B39" s="187" t="s">
        <v>167</v>
      </c>
      <c r="C39" s="192">
        <f>C40/C41</f>
        <v>1</v>
      </c>
    </row>
    <row r="40" spans="1:3" ht="18.95" customHeight="1" x14ac:dyDescent="0.25">
      <c r="A40" s="213" t="s">
        <v>171</v>
      </c>
      <c r="B40" s="187"/>
      <c r="C40" s="215">
        <v>3</v>
      </c>
    </row>
    <row r="41" spans="1:3" ht="18.95" customHeight="1" x14ac:dyDescent="0.25">
      <c r="A41" s="213" t="s">
        <v>172</v>
      </c>
      <c r="B41" s="187"/>
      <c r="C41" s="215">
        <v>3</v>
      </c>
    </row>
    <row r="42" spans="1:3" ht="18.95" customHeight="1" x14ac:dyDescent="0.25">
      <c r="A42" s="216" t="s">
        <v>173</v>
      </c>
      <c r="B42" s="217" t="s">
        <v>174</v>
      </c>
      <c r="C42" s="218">
        <f>C43/C44</f>
        <v>0.98738170347003151</v>
      </c>
    </row>
    <row r="43" spans="1:3" ht="18.95" customHeight="1" x14ac:dyDescent="0.25">
      <c r="A43" s="213" t="s">
        <v>175</v>
      </c>
      <c r="B43" s="219"/>
      <c r="C43" s="215">
        <v>313</v>
      </c>
    </row>
    <row r="44" spans="1:3" ht="18.95" customHeight="1" x14ac:dyDescent="0.25">
      <c r="A44" s="213" t="s">
        <v>176</v>
      </c>
      <c r="B44" s="220"/>
      <c r="C44" s="215">
        <v>317</v>
      </c>
    </row>
    <row r="45" spans="1:3" ht="18.95" customHeight="1" x14ac:dyDescent="0.25">
      <c r="A45" s="216" t="s">
        <v>177</v>
      </c>
      <c r="B45" s="187" t="s">
        <v>178</v>
      </c>
      <c r="C45" s="218">
        <f>C46/C47</f>
        <v>7.0849243043210057E-4</v>
      </c>
    </row>
    <row r="46" spans="1:3" ht="18.95" customHeight="1" x14ac:dyDescent="0.25">
      <c r="A46" s="213" t="s">
        <v>179</v>
      </c>
      <c r="B46" s="187"/>
      <c r="C46" s="221">
        <v>710.68</v>
      </c>
    </row>
    <row r="47" spans="1:3" ht="18.95" customHeight="1" x14ac:dyDescent="0.25">
      <c r="A47" s="213" t="s">
        <v>180</v>
      </c>
      <c r="B47" s="187"/>
      <c r="C47" s="221">
        <v>1003087.64</v>
      </c>
    </row>
    <row r="48" spans="1:3" ht="18.95" customHeight="1" x14ac:dyDescent="0.25">
      <c r="A48" s="222" t="s">
        <v>181</v>
      </c>
      <c r="B48" s="217" t="s">
        <v>182</v>
      </c>
      <c r="C48" s="218">
        <f>C49/C50</f>
        <v>0.95652173913043481</v>
      </c>
    </row>
    <row r="49" spans="1:3" ht="18.95" customHeight="1" x14ac:dyDescent="0.25">
      <c r="A49" s="213" t="s">
        <v>183</v>
      </c>
      <c r="B49" s="219"/>
      <c r="C49" s="215">
        <v>308</v>
      </c>
    </row>
    <row r="50" spans="1:3" ht="18.95" customHeight="1" x14ac:dyDescent="0.25">
      <c r="A50" s="213" t="s">
        <v>184</v>
      </c>
      <c r="B50" s="220"/>
      <c r="C50" s="215">
        <v>322</v>
      </c>
    </row>
    <row r="51" spans="1:3" ht="18" customHeight="1" x14ac:dyDescent="0.25"/>
    <row r="52" spans="1:3" x14ac:dyDescent="0.25">
      <c r="A52" s="223" t="s">
        <v>185</v>
      </c>
    </row>
    <row r="53" spans="1:3" ht="15.75" x14ac:dyDescent="0.25">
      <c r="A53" s="211" t="s">
        <v>186</v>
      </c>
      <c r="B53" s="217" t="s">
        <v>187</v>
      </c>
      <c r="C53" s="192">
        <f>C54/C55</f>
        <v>1</v>
      </c>
    </row>
    <row r="54" spans="1:3" x14ac:dyDescent="0.25">
      <c r="A54" s="213" t="s">
        <v>188</v>
      </c>
      <c r="B54" s="219"/>
      <c r="C54" s="215">
        <v>13</v>
      </c>
    </row>
    <row r="55" spans="1:3" x14ac:dyDescent="0.25">
      <c r="A55" s="213" t="s">
        <v>189</v>
      </c>
      <c r="B55" s="220"/>
      <c r="C55" s="215">
        <v>13</v>
      </c>
    </row>
    <row r="56" spans="1:3" ht="15.75" x14ac:dyDescent="0.25">
      <c r="A56" s="211" t="s">
        <v>190</v>
      </c>
      <c r="B56" s="217" t="s">
        <v>187</v>
      </c>
      <c r="C56" s="192">
        <f>C57/C58</f>
        <v>1</v>
      </c>
    </row>
    <row r="57" spans="1:3" x14ac:dyDescent="0.25">
      <c r="A57" s="213" t="s">
        <v>191</v>
      </c>
      <c r="B57" s="219"/>
      <c r="C57" s="215">
        <v>37789</v>
      </c>
    </row>
    <row r="58" spans="1:3" x14ac:dyDescent="0.25">
      <c r="A58" s="213" t="s">
        <v>192</v>
      </c>
      <c r="B58" s="220"/>
      <c r="C58" s="215">
        <v>37789</v>
      </c>
    </row>
    <row r="59" spans="1:3" ht="31.5" x14ac:dyDescent="0.25">
      <c r="A59" s="211" t="s">
        <v>193</v>
      </c>
      <c r="B59" s="217" t="s">
        <v>187</v>
      </c>
      <c r="C59" s="192">
        <f>C60/C61</f>
        <v>1</v>
      </c>
    </row>
    <row r="60" spans="1:3" x14ac:dyDescent="0.25">
      <c r="A60" s="213" t="s">
        <v>194</v>
      </c>
      <c r="B60" s="219"/>
      <c r="C60" s="215">
        <v>13</v>
      </c>
    </row>
    <row r="61" spans="1:3" x14ac:dyDescent="0.25">
      <c r="A61" s="213" t="s">
        <v>195</v>
      </c>
      <c r="B61" s="220"/>
      <c r="C61" s="215">
        <v>13</v>
      </c>
    </row>
    <row r="63" spans="1:3" x14ac:dyDescent="0.25">
      <c r="A63" s="224"/>
    </row>
  </sheetData>
  <mergeCells count="23">
    <mergeCell ref="B45:B47"/>
    <mergeCell ref="B48:B50"/>
    <mergeCell ref="B53:B55"/>
    <mergeCell ref="B56:B58"/>
    <mergeCell ref="B59:B61"/>
    <mergeCell ref="C27:C29"/>
    <mergeCell ref="B30:B32"/>
    <mergeCell ref="B33:B35"/>
    <mergeCell ref="B36:B38"/>
    <mergeCell ref="B39:B41"/>
    <mergeCell ref="B42:B44"/>
    <mergeCell ref="B11:B14"/>
    <mergeCell ref="B15:B17"/>
    <mergeCell ref="B18:B20"/>
    <mergeCell ref="B21:B23"/>
    <mergeCell ref="B24:B26"/>
    <mergeCell ref="B27:B29"/>
    <mergeCell ref="A1:C1"/>
    <mergeCell ref="A2:C2"/>
    <mergeCell ref="A3:C3"/>
    <mergeCell ref="B5:B7"/>
    <mergeCell ref="E6:E7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useFirstPageNumber="1" r:id="rId1"/>
  <headerFooter>
    <oddFooter xml:space="preserve">&amp;CPágina &amp;P de &amp;N&amp;RCRER - Indicadores de Desempenho </oddFooter>
  </headerFooter>
  <rowBreaks count="1" manualBreakCount="1">
    <brk id="2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 fixa</vt:lpstr>
      <vt:lpstr>Indicadores Desempenho</vt:lpstr>
      <vt:lpstr>'Indicadores Desempenho'!Area_de_impressao</vt:lpstr>
      <vt:lpstr>'Produção fixa'!Area_de_impressao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Nicolau Martins de Oliveira Neto</cp:lastModifiedBy>
  <cp:revision>20</cp:revision>
  <cp:lastPrinted>2024-06-07T20:47:52Z</cp:lastPrinted>
  <dcterms:created xsi:type="dcterms:W3CDTF">2018-04-23T17:40:00Z</dcterms:created>
  <dcterms:modified xsi:type="dcterms:W3CDTF">2025-01-14T10:59:17Z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