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52-sara\Desktop\Relatório de Prestação de Contas Mensal\HECAD\"/>
    </mc:Choice>
  </mc:AlternateContent>
  <xr:revisionPtr revIDLastSave="0" documentId="13_ncr:1_{54DC05D9-DD3D-4C03-9BDE-80476DF87A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Desempenho'!$B$2:$D$68</definedName>
    <definedName name="_xlnm.Print_Area" localSheetId="0">Produção!$B$1:$D$139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0" l="1"/>
  <c r="D44" i="30"/>
  <c r="D41" i="30"/>
  <c r="D38" i="30"/>
  <c r="D35" i="30"/>
  <c r="D29" i="30"/>
  <c r="D26" i="30"/>
  <c r="D23" i="30"/>
  <c r="D17" i="30"/>
  <c r="D16" i="30"/>
  <c r="D14" i="30" s="1"/>
  <c r="D13" i="30"/>
  <c r="D12" i="30"/>
  <c r="D10" i="30"/>
  <c r="D9" i="30"/>
  <c r="D8" i="30"/>
  <c r="D7" i="30"/>
  <c r="D5" i="30"/>
  <c r="D11" i="30" s="1"/>
  <c r="C121" i="29" l="1"/>
  <c r="C122" i="29" s="1"/>
  <c r="C79" i="29" l="1"/>
  <c r="C56" i="29"/>
  <c r="D43" i="29"/>
  <c r="C43" i="29"/>
  <c r="C111" i="29" l="1"/>
  <c r="C30" i="29"/>
  <c r="C21" i="29"/>
  <c r="C23" i="29" s="1"/>
  <c r="C15" i="29"/>
  <c r="D105" i="29" l="1"/>
  <c r="D30" i="29" l="1"/>
  <c r="D7" i="29" s="1"/>
  <c r="D15" i="29"/>
  <c r="D5" i="29" l="1"/>
  <c r="D21" i="29" l="1"/>
  <c r="D6" i="29" l="1"/>
  <c r="D23" i="29"/>
  <c r="D8" i="29"/>
  <c r="D41" i="1" l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<sst xmlns="http://schemas.openxmlformats.org/spreadsheetml/2006/main" count="338" uniqueCount="252">
  <si>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</si>
  <si>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</si>
  <si>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</si>
  <si>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</si>
  <si>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</si>
  <si>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</si>
  <si>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</si>
  <si>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</si>
  <si>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</si>
  <si>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</si>
  <si>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</si>
  <si>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</si>
  <si>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</si>
  <si>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</si>
  <si>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</si>
  <si>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</si>
  <si>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</si>
  <si>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</si>
  <si>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</si>
  <si>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</si>
  <si>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</si>
  <si>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</si>
  <si>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</si>
  <si>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</si>
  <si>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</si>
  <si>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</si>
  <si>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</si>
  <si>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</si>
  <si>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</si>
  <si>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</si>
  <si>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</si>
  <si>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</si>
  <si>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</si>
  <si>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</si>
  <si>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</si>
  <si>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</si>
  <si>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</si>
  <si>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</si>
  <si>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</si>
  <si>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</si>
  <si>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</si>
  <si>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</si>
  <si>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</si>
  <si>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</si>
  <si>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</si>
  <si>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</si>
  <si>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</si>
  <si>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</si>
  <si>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</si>
  <si>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</si>
  <si>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</si>
  <si>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</si>
  <si>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</si>
  <si>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</si>
  <si>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</si>
  <si>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</si>
  <si>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</si>
  <si>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</si>
  <si>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</si>
  <si>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</si>
  <si>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</si>
  <si>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</si>
  <si>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</si>
  <si>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</si>
  <si>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</si>
  <si>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</si>
  <si>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</si>
  <si>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</si>
  <si>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</si>
  <si>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</si>
  <si>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</si>
  <si>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</si>
  <si>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</si>
  <si>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</si>
  <si>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</si>
  <si>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</si>
  <si>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</si>
  <si>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</si>
  <si>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</si>
  <si>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</si>
  <si>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</si>
  <si>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</si>
  <si>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</si>
  <si>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</si>
  <si>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</si>
  <si>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</si>
  <si>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</si>
  <si>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</si>
  <si>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</si>
  <si>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</si>
  <si>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</si>
  <si>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</si>
  <si>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</si>
  <si>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</si>
  <si>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</si>
  <si>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</si>
  <si>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</si>
  <si>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</si>
  <si>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</si>
  <si>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</si>
  <si>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</si>
  <si>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</si>
  <si>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</si>
  <si>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</si>
  <si>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</si>
  <si>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</si>
  <si>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</si>
  <si>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</si>
  <si>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</si>
  <si>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</si>
  <si>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</si>
  <si>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</si>
  <si>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</si>
  <si>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</si>
  <si>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</si>
  <si>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 Cirurgias Eletivas</t>
  </si>
  <si>
    <t xml:space="preserve">Consultas Ambulatoriais 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</si>
  <si>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</si>
  <si>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</si>
  <si>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</si>
  <si>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</si>
  <si>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</si>
  <si>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</si>
  <si>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</si>
  <si>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</si>
  <si>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</si>
  <si>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</si>
  <si>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</si>
  <si>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</si>
  <si>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</si>
  <si>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</si>
  <si>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</si>
  <si>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</si>
  <si>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</si>
  <si>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</si>
  <si>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</si>
  <si>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</si>
  <si>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</si>
  <si>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</si>
  <si>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</si>
  <si>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</si>
  <si>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</si>
  <si>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</si>
  <si>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</si>
  <si>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</si>
  <si>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</si>
  <si>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</si>
  <si>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</si>
  <si>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</si>
  <si>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</si>
  <si>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</si>
  <si>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</si>
  <si>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</si>
  <si>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</si>
  <si>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</si>
  <si>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</si>
  <si>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</si>
  <si>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</si>
  <si>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</si>
  <si>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</si>
  <si>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</si>
  <si>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</si>
  <si>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</si>
  <si>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Vascular</t>
  </si>
  <si>
    <t xml:space="preserve">4. Taxa de Readmissão em UTI (48 horas) </t>
  </si>
  <si>
    <t>5. Taxa de Readmissão Hospitalar (em até 29 dias)</t>
  </si>
  <si>
    <t>Cirurgia de Urgência/Emergência</t>
  </si>
  <si>
    <t>Total Cirurgias Eletivas + Urgência/Emergência</t>
  </si>
  <si>
    <t>Internação Hospitalares</t>
  </si>
  <si>
    <t>-</t>
  </si>
  <si>
    <t>SADT Externo (Ofertado)</t>
  </si>
  <si>
    <t>SADT Externo (Realizado)</t>
  </si>
  <si>
    <t>Cardiologia Clínica</t>
  </si>
  <si>
    <t>Procedimentos Ambulatoriais</t>
  </si>
  <si>
    <t>Raio-X</t>
  </si>
  <si>
    <t>SADT Interno (Realizado)</t>
  </si>
  <si>
    <t>Serviço</t>
  </si>
  <si>
    <t>Cirurgia Plástica</t>
  </si>
  <si>
    <t>Pediatria</t>
  </si>
  <si>
    <t>Hebiatria</t>
  </si>
  <si>
    <t>Ginecologia (infantil-puberal)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</si>
  <si>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</si>
  <si>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</si>
  <si>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</si>
  <si>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Meta/Mensal</t>
  </si>
  <si>
    <t>*NTMC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</si>
  <si>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</si>
  <si>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</si>
  <si>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</si>
  <si>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</si>
  <si>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</si>
  <si>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Cirurgia CERFIS</t>
  </si>
  <si>
    <t>Ecocardiograma Transtorácico</t>
  </si>
  <si>
    <t>Eletroencefalograma</t>
  </si>
  <si>
    <t xml:space="preserve">Análises Clínicas </t>
  </si>
  <si>
    <t>Cirurgia Plástica - CERFIS</t>
  </si>
  <si>
    <t>Agência Transfusional</t>
  </si>
  <si>
    <t>Análises Clínicas</t>
  </si>
  <si>
    <t>Anatomia Patológica</t>
  </si>
  <si>
    <t>Ecodoppler</t>
  </si>
  <si>
    <t>Radiografia</t>
  </si>
  <si>
    <t>Tomografia Computadorizada</t>
  </si>
  <si>
    <t>Fisioterapia</t>
  </si>
  <si>
    <t>Fonoaudiologia</t>
  </si>
  <si>
    <t>Laser Terapia</t>
  </si>
  <si>
    <t>Hemodiálise</t>
  </si>
  <si>
    <t>Psicologia</t>
  </si>
  <si>
    <t>Terapia Ocupacional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</si>
  <si>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</si>
  <si>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</si>
  <si>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</si>
  <si>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</si>
  <si>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</si>
  <si>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</si>
  <si>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</si>
  <si>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</si>
  <si>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</si>
  <si>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</si>
  <si>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</si>
  <si>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</si>
  <si>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</si>
  <si>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</si>
  <si>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9. Percentual de cirurgias eletivas realizadas com TMAT (Tempo máximo aceitável para tratamento) expirado (↓) para o primeiro ano</t>
  </si>
  <si>
    <t>&lt; 50%</t>
  </si>
  <si>
    <t>Número de cirurgias eletivas em lista de espera e encaminhado para unidade</t>
  </si>
  <si>
    <t>10. Percentual de cirurgias eleti vas realizadas com TMAT (Tempo máximo aceitável para tratamento) expirado (↓) para o segundo ano</t>
  </si>
  <si>
    <t>&lt; 25%</t>
  </si>
  <si>
    <t>11. Percentual de Casos de Doenças/Agravos/Eventos de Notificação Compulsório Imediata (DAEI) Digitadas Oportunamente - até 7 dias</t>
  </si>
  <si>
    <t>Nº de casos de DAEI digitadas em tempo oportuno - até 7 dias</t>
  </si>
  <si>
    <t>Nº de casos de DAEI digitadas (no período/mês)</t>
  </si>
  <si>
    <t>≥ 80%</t>
  </si>
  <si>
    <t>12. Percentual de Casos de Doenças/Agravos/Eventos de Notificação Compulsório Imediata (DAEI) Investigadas Oportunamente -até 48 horas da data da notificação</t>
  </si>
  <si>
    <t>Nº de casos de DAEI investigadas em tempo oportuno - até 48 horas da data da notificação</t>
  </si>
  <si>
    <t>Nº de casos de DAEI notificadas (no período/mês)</t>
  </si>
  <si>
    <t>13. Taxa de acurácia do estoque</t>
  </si>
  <si>
    <t>Número total de itens contados em conformidade</t>
  </si>
  <si>
    <t>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</si>
  <si>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</si>
  <si>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</si>
  <si>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</si>
  <si>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</si>
  <si>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>15. Taxa de aceitabilidade das intervenções farmacêuticas</t>
  </si>
  <si>
    <t>Número absoluto de intervenções registradas</t>
  </si>
  <si>
    <t>Número de intervenções aceitas</t>
  </si>
  <si>
    <t xml:space="preserve">Número de cirurgias realizadas com TMAT expirado </t>
  </si>
  <si>
    <t xml:space="preserve">Ecocardiograma </t>
  </si>
  <si>
    <t>Não se Aplica</t>
  </si>
  <si>
    <t>Produção Dezembro/24</t>
  </si>
  <si>
    <t>Ofertado Regulação - Dezembro/24</t>
  </si>
  <si>
    <t>Dezembro/24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</si>
  <si>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Novembro/2024:</t>
    </r>
  </si>
  <si>
    <t>***O indicador referente à competência do mês de Dezembro/24 será apresentado no mês subsequente devido as informações ainda estarem em apuração.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</si>
</sst>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0" fontId="15" fillId="24" borderId="1" xfId="5" applyFont="1" applyFill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/>
    </xf>
    <xf numFmtId="0" fontId="20" fillId="0" borderId="7" xfId="5" applyFont="1" applyBorder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37" fillId="0" borderId="0" xfId="5" applyFont="1" applyAlignment="1">
      <alignment horizontal="left" vertical="center"/>
    </xf>
    <xf numFmtId="43" fontId="38" fillId="0" borderId="0" xfId="6" applyFont="1" applyBorder="1" applyAlignment="1">
      <alignment vertical="center"/>
    </xf>
    <xf numFmtId="0" fontId="16" fillId="0" borderId="0" xfId="5" applyAlignment="1">
      <alignment horizontal="left" vertical="top" wrapText="1"/>
    </xf>
    <xf numFmtId="0" fontId="39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0" fontId="7" fillId="4" borderId="1" xfId="5" applyFont="1" applyFill="1" applyBorder="1" applyAlignment="1">
      <alignment horizontal="center" vertical="center" wrapText="1"/>
    </xf>
    <xf numFmtId="3" fontId="35" fillId="0" borderId="0" xfId="5" applyNumberFormat="1" applyFont="1" applyAlignment="1">
      <alignment horizontal="left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0" fillId="0" borderId="0" xfId="5" applyFont="1" applyAlignment="1">
      <alignment horizontal="left" vertical="center" wrapText="1"/>
    </xf>
    <xf numFmtId="3" fontId="16" fillId="0" borderId="0" xfId="5" applyNumberFormat="1"/>
    <xf numFmtId="0" fontId="30" fillId="24" borderId="1" xfId="5" applyFont="1" applyFill="1" applyBorder="1" applyAlignment="1">
      <alignment horizontal="center" vertical="center" wrapText="1"/>
    </xf>
    <xf numFmtId="3" fontId="32" fillId="22" borderId="1" xfId="0" applyNumberFormat="1" applyFont="1" applyFill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 wrapText="1"/>
    </xf>
    <xf numFmtId="0" fontId="42" fillId="25" borderId="1" xfId="5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center" vertical="center" wrapText="1"/>
    </xf>
    <xf numFmtId="3" fontId="42" fillId="25" borderId="1" xfId="5" applyNumberFormat="1" applyFont="1" applyFill="1" applyBorder="1" applyAlignment="1">
      <alignment horizontal="center" vertical="center" wrapText="1"/>
    </xf>
    <xf numFmtId="0" fontId="43" fillId="0" borderId="1" xfId="5" applyFont="1" applyBorder="1" applyAlignment="1">
      <alignment horizontal="center" vertical="center" wrapText="1"/>
    </xf>
    <xf numFmtId="0" fontId="43" fillId="26" borderId="1" xfId="5" applyFont="1" applyFill="1" applyBorder="1" applyAlignment="1">
      <alignment horizontal="center" vertical="center" wrapText="1"/>
    </xf>
    <xf numFmtId="0" fontId="30" fillId="26" borderId="1" xfId="5" applyFont="1" applyFill="1" applyBorder="1" applyAlignment="1">
      <alignment horizontal="center" vertical="center" wrapText="1"/>
    </xf>
    <xf numFmtId="0" fontId="36" fillId="0" borderId="0" xfId="5" applyFont="1" applyAlignment="1">
      <alignment horizontal="center" vertical="center"/>
    </xf>
    <xf numFmtId="0" fontId="45" fillId="0" borderId="0" xfId="5" applyFont="1" applyAlignment="1">
      <alignment horizontal="left" vertical="center" wrapText="1"/>
    </xf>
    <xf numFmtId="0" fontId="34" fillId="20" borderId="0" xfId="5" applyFont="1" applyFill="1" applyAlignment="1">
      <alignment vertical="center"/>
    </xf>
    <xf numFmtId="0" fontId="36" fillId="0" borderId="0" xfId="5" applyFont="1" applyAlignment="1">
      <alignment horizontal="center" vertical="center" wrapText="1"/>
    </xf>
    <xf numFmtId="0" fontId="36" fillId="0" borderId="0" xfId="5" applyFont="1" applyAlignment="1">
      <alignment horizontal="left" vertical="center"/>
    </xf>
    <xf numFmtId="0" fontId="34" fillId="0" borderId="7" xfId="5" applyFont="1" applyBorder="1" applyAlignment="1">
      <alignment vertical="center"/>
    </xf>
    <xf numFmtId="0" fontId="34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47" fillId="0" borderId="0" xfId="0" applyFont="1"/>
    <xf numFmtId="0" fontId="27" fillId="0" borderId="1" xfId="5" applyFont="1" applyBorder="1" applyAlignment="1">
      <alignment horizontal="right" vertical="center"/>
    </xf>
    <xf numFmtId="0" fontId="40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 wrapText="1"/>
    </xf>
    <xf numFmtId="0" fontId="46" fillId="0" borderId="0" xfId="5" applyFont="1" applyAlignment="1">
      <alignment horizontal="left" vertical="center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/>
    </xf>
    <xf numFmtId="0" fontId="17" fillId="0" borderId="1" xfId="5" applyFont="1" applyBorder="1" applyAlignment="1">
      <alignment horizontal="justify" vertical="center" wrapText="1"/>
    </xf>
    <xf numFmtId="0" fontId="27" fillId="0" borderId="1" xfId="5" applyFont="1" applyBorder="1" applyAlignment="1">
      <alignment horizontal="justify" vertical="center" wrapText="1"/>
    </xf>
    <xf numFmtId="0" fontId="18" fillId="0" borderId="1" xfId="5" applyFont="1" applyBorder="1" applyAlignment="1">
      <alignment horizontal="justify" vertical="center" wrapText="1"/>
    </xf>
    <xf numFmtId="0" fontId="25" fillId="0" borderId="1" xfId="5" applyFont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3" fontId="15" fillId="0" borderId="1" xfId="5" applyNumberFormat="1" applyFont="1" applyBorder="1" applyAlignment="1">
      <alignment horizontal="center" vertical="center" wrapText="1"/>
    </xf>
    <xf numFmtId="10" fontId="18" fillId="0" borderId="1" xfId="2" applyNumberFormat="1" applyFont="1" applyFill="1" applyBorder="1" applyAlignment="1">
      <alignment horizontal="center" vertical="center" wrapText="1"/>
    </xf>
    <xf numFmtId="10" fontId="17" fillId="0" borderId="1" xfId="2" applyNumberFormat="1" applyFont="1" applyFill="1" applyBorder="1" applyAlignment="1">
      <alignment horizontal="center" vertical="center" wrapText="1"/>
    </xf>
    <xf numFmtId="0" fontId="31" fillId="0" borderId="1" xfId="5" applyFont="1" applyBorder="1" applyAlignment="1" applyProtection="1">
      <alignment horizontal="center" vertical="center" wrapText="1"/>
      <protection locked="0"/>
    </xf>
    <xf numFmtId="0" fontId="44" fillId="0" borderId="1" xfId="5" applyFont="1" applyBorder="1" applyAlignment="1" applyProtection="1">
      <alignment horizontal="center" vertical="center" wrapText="1"/>
      <protection locked="0"/>
    </xf>
    <xf numFmtId="2" fontId="17" fillId="0" borderId="1" xfId="2" applyNumberFormat="1" applyFont="1" applyFill="1" applyBorder="1" applyAlignment="1">
      <alignment horizontal="center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2" fontId="28" fillId="0" borderId="1" xfId="2" applyNumberFormat="1" applyFont="1" applyFill="1" applyBorder="1" applyAlignment="1">
      <alignment horizontal="center" vertical="center" wrapText="1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10" fontId="28" fillId="0" borderId="1" xfId="2" applyNumberFormat="1" applyFont="1" applyFill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30" fillId="0" borderId="13" xfId="5" applyFont="1" applyBorder="1" applyAlignment="1">
      <alignment horizontal="center" vertical="center" wrapText="1"/>
    </xf>
    <xf numFmtId="0" fontId="30" fillId="0" borderId="14" xfId="5" applyFont="1" applyBorder="1" applyAlignment="1">
      <alignment horizontal="center" vertical="center" wrapText="1"/>
    </xf>
    <xf numFmtId="3" fontId="32" fillId="22" borderId="13" xfId="0" applyNumberFormat="1" applyFont="1" applyFill="1" applyBorder="1" applyAlignment="1">
      <alignment horizontal="center" vertical="center" wrapText="1"/>
    </xf>
    <xf numFmtId="3" fontId="32" fillId="22" borderId="14" xfId="0" applyNumberFormat="1" applyFont="1" applyFill="1" applyBorder="1" applyAlignment="1">
      <alignment horizontal="center" vertical="center" wrapText="1"/>
    </xf>
    <xf numFmtId="3" fontId="30" fillId="0" borderId="13" xfId="5" applyNumberFormat="1" applyFont="1" applyBorder="1" applyAlignment="1">
      <alignment horizontal="center" vertical="center" wrapText="1"/>
    </xf>
    <xf numFmtId="0" fontId="34" fillId="0" borderId="7" xfId="5" applyFont="1" applyBorder="1" applyAlignment="1">
      <alignment horizontal="left" vertical="center"/>
    </xf>
    <xf numFmtId="0" fontId="34" fillId="0" borderId="0" xfId="5" applyFont="1" applyAlignment="1">
      <alignment horizontal="left" vertical="center"/>
    </xf>
    <xf numFmtId="0" fontId="16" fillId="0" borderId="0" xfId="5"/>
    <xf numFmtId="0" fontId="29" fillId="23" borderId="1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23" borderId="20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3" fontId="48" fillId="0" borderId="18" xfId="5" applyNumberFormat="1" applyFont="1" applyBorder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3" fontId="15" fillId="0" borderId="14" xfId="5" applyNumberFormat="1" applyFont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10" fontId="17" fillId="0" borderId="18" xfId="2" applyNumberFormat="1" applyFont="1" applyFill="1" applyBorder="1" applyAlignment="1">
      <alignment horizontal="center" vertical="center" wrapText="1"/>
    </xf>
    <xf numFmtId="10" fontId="17" fillId="0" borderId="19" xfId="2" applyNumberFormat="1" applyFont="1" applyFill="1" applyBorder="1" applyAlignment="1">
      <alignment horizontal="center" vertical="center" wrapText="1"/>
    </xf>
    <xf numFmtId="10" fontId="17" fillId="0" borderId="20" xfId="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36022" y="42333"/>
          <a:ext cx="7680921" cy="949856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158749</xdr:colOff>
      <xdr:row>51</xdr:row>
      <xdr:rowOff>42333</xdr:rowOff>
    </xdr:from>
    <xdr:to>
      <xdr:col>2</xdr:col>
      <xdr:colOff>1047749</xdr:colOff>
      <xdr:row>54</xdr:row>
      <xdr:rowOff>339337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7B83A50-EA04-687C-BD1D-302164176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49" y="18415000"/>
          <a:ext cx="6900333" cy="10060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39"/>
  <sheetViews>
    <sheetView showGridLines="0" tabSelected="1" view="pageBreakPreview" zoomScale="80" zoomScaleNormal="80" zoomScaleSheetLayoutView="80" workbookViewId="0">
      <pane ySplit="3" topLeftCell="A4" activePane="bottomLeft" state="frozen"/>
      <selection pane="bottomLeft" activeCell="E1" sqref="E1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4.269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75"/>
      <c r="C1" s="175"/>
      <c r="D1" s="175"/>
    </row>
    <row r="2" spans="2:8" ht="7.5" customHeight="1" x14ac:dyDescent="0.35"/>
    <row r="3" spans="2:8" ht="34.5" customHeight="1" x14ac:dyDescent="0.35">
      <c r="B3" s="176" t="s">
        <v>181</v>
      </c>
      <c r="C3" s="176"/>
      <c r="D3" s="176"/>
    </row>
    <row r="4" spans="2:8" s="68" customFormat="1" ht="21" customHeight="1" x14ac:dyDescent="0.35">
      <c r="B4" s="90" t="s">
        <v>110</v>
      </c>
      <c r="C4" s="124" t="s">
        <v>184</v>
      </c>
      <c r="D4" s="79" t="s">
        <v>247</v>
      </c>
    </row>
    <row r="5" spans="2:8" s="81" customFormat="1" ht="19.899999999999999" customHeight="1" x14ac:dyDescent="0.35">
      <c r="B5" s="76" t="s">
        <v>168</v>
      </c>
      <c r="C5" s="123">
        <v>809</v>
      </c>
      <c r="D5" s="104">
        <f>D15</f>
        <v>799</v>
      </c>
      <c r="E5" s="100"/>
    </row>
    <row r="6" spans="2:8" s="81" customFormat="1" ht="19.899999999999999" customHeight="1" x14ac:dyDescent="0.35">
      <c r="B6" s="76" t="s">
        <v>111</v>
      </c>
      <c r="C6" s="123">
        <v>246</v>
      </c>
      <c r="D6" s="104">
        <f>D21</f>
        <v>269</v>
      </c>
      <c r="E6" s="82"/>
    </row>
    <row r="7" spans="2:8" s="81" customFormat="1" ht="19.899999999999999" customHeight="1" x14ac:dyDescent="0.35">
      <c r="B7" s="76" t="s">
        <v>112</v>
      </c>
      <c r="C7" s="125">
        <v>2861</v>
      </c>
      <c r="D7" s="104">
        <f>D30</f>
        <v>2953</v>
      </c>
      <c r="E7" s="108"/>
    </row>
    <row r="8" spans="2:8" s="81" customFormat="1" ht="19.899999999999999" customHeight="1" x14ac:dyDescent="0.35">
      <c r="B8" s="76" t="s">
        <v>171</v>
      </c>
      <c r="C8" s="123">
        <v>136</v>
      </c>
      <c r="D8" s="104">
        <f>D43</f>
        <v>67</v>
      </c>
      <c r="E8" s="83"/>
    </row>
    <row r="9" spans="2:8" ht="18" customHeight="1" x14ac:dyDescent="0.35">
      <c r="B9" s="88"/>
      <c r="C9" s="88"/>
      <c r="D9" s="88"/>
      <c r="E9" s="91"/>
    </row>
    <row r="10" spans="2:8" ht="25.15" customHeight="1" x14ac:dyDescent="0.35">
      <c r="B10" s="176" t="s">
        <v>113</v>
      </c>
      <c r="C10" s="176"/>
      <c r="D10" s="176"/>
      <c r="E10" s="111"/>
    </row>
    <row r="11" spans="2:8" s="68" customFormat="1" ht="22.5" customHeight="1" x14ac:dyDescent="0.35">
      <c r="B11" s="90" t="s">
        <v>113</v>
      </c>
      <c r="C11" s="124" t="s">
        <v>184</v>
      </c>
      <c r="D11" s="79" t="s">
        <v>247</v>
      </c>
    </row>
    <row r="12" spans="2:8" s="81" customFormat="1" ht="18" customHeight="1" x14ac:dyDescent="0.35">
      <c r="B12" s="76" t="s">
        <v>114</v>
      </c>
      <c r="C12" s="123">
        <v>434</v>
      </c>
      <c r="D12" s="76">
        <v>419</v>
      </c>
      <c r="E12" s="173"/>
      <c r="F12" s="174"/>
      <c r="G12" s="174"/>
      <c r="H12" s="174"/>
    </row>
    <row r="13" spans="2:8" s="81" customFormat="1" ht="18" customHeight="1" x14ac:dyDescent="0.35">
      <c r="B13" s="76" t="s">
        <v>108</v>
      </c>
      <c r="C13" s="123">
        <v>366</v>
      </c>
      <c r="D13" s="76">
        <v>363</v>
      </c>
      <c r="E13" s="173"/>
      <c r="F13" s="174"/>
      <c r="G13" s="174"/>
      <c r="H13" s="133"/>
    </row>
    <row r="14" spans="2:8" s="81" customFormat="1" ht="18" customHeight="1" x14ac:dyDescent="0.35">
      <c r="B14" s="76" t="s">
        <v>109</v>
      </c>
      <c r="C14" s="123">
        <v>9</v>
      </c>
      <c r="D14" s="76">
        <v>17</v>
      </c>
      <c r="E14" s="173"/>
      <c r="F14" s="174"/>
      <c r="G14" s="174"/>
      <c r="H14" s="133"/>
    </row>
    <row r="15" spans="2:8" s="81" customFormat="1" ht="18" customHeight="1" x14ac:dyDescent="0.35">
      <c r="B15" s="90" t="s">
        <v>17</v>
      </c>
      <c r="C15" s="124">
        <f>SUM(C12:C14)</f>
        <v>809</v>
      </c>
      <c r="D15" s="90">
        <f>SUM(D12:D14)</f>
        <v>799</v>
      </c>
      <c r="E15" s="135"/>
      <c r="F15" s="102"/>
      <c r="G15" s="102"/>
      <c r="H15" s="130"/>
    </row>
    <row r="16" spans="2:8" s="81" customFormat="1" ht="24" customHeight="1" x14ac:dyDescent="0.35">
      <c r="B16" s="88"/>
      <c r="C16" s="88"/>
      <c r="D16" s="88"/>
    </row>
    <row r="17" spans="2:9" ht="25.15" customHeight="1" x14ac:dyDescent="0.35">
      <c r="B17" s="176" t="s">
        <v>111</v>
      </c>
      <c r="C17" s="176"/>
      <c r="D17" s="176"/>
    </row>
    <row r="18" spans="2:9" s="68" customFormat="1" ht="22.5" customHeight="1" x14ac:dyDescent="0.35">
      <c r="B18" s="90" t="s">
        <v>115</v>
      </c>
      <c r="C18" s="124" t="s">
        <v>184</v>
      </c>
      <c r="D18" s="79" t="s">
        <v>247</v>
      </c>
    </row>
    <row r="19" spans="2:9" s="81" customFormat="1" ht="24" customHeight="1" x14ac:dyDescent="0.35">
      <c r="B19" s="76" t="s">
        <v>189</v>
      </c>
      <c r="C19" s="123">
        <v>25</v>
      </c>
      <c r="D19" s="148">
        <v>31</v>
      </c>
      <c r="E19" s="100"/>
    </row>
    <row r="20" spans="2:9" s="81" customFormat="1" ht="30.75" customHeight="1" x14ac:dyDescent="0.35">
      <c r="B20" s="76" t="s">
        <v>190</v>
      </c>
      <c r="C20" s="123">
        <v>221</v>
      </c>
      <c r="D20" s="148">
        <v>238</v>
      </c>
      <c r="E20" s="100"/>
    </row>
    <row r="21" spans="2:9" s="68" customFormat="1" ht="22.5" customHeight="1" x14ac:dyDescent="0.35">
      <c r="B21" s="90" t="s">
        <v>17</v>
      </c>
      <c r="C21" s="124">
        <f>SUM(C19:C20)</f>
        <v>246</v>
      </c>
      <c r="D21" s="90">
        <f>SUM(D19:D20)</f>
        <v>269</v>
      </c>
      <c r="E21" s="135"/>
    </row>
    <row r="22" spans="2:9" s="81" customFormat="1" ht="21.75" customHeight="1" x14ac:dyDescent="0.35">
      <c r="B22" s="76" t="s">
        <v>166</v>
      </c>
      <c r="C22" s="123" t="s">
        <v>185</v>
      </c>
      <c r="D22" s="148">
        <v>191</v>
      </c>
      <c r="E22" s="135"/>
    </row>
    <row r="23" spans="2:9" s="81" customFormat="1" ht="19.899999999999999" customHeight="1" x14ac:dyDescent="0.35">
      <c r="B23" s="90" t="s">
        <v>167</v>
      </c>
      <c r="C23" s="124">
        <f>C21</f>
        <v>246</v>
      </c>
      <c r="D23" s="90">
        <f>D21+D22</f>
        <v>460</v>
      </c>
      <c r="E23" s="135"/>
    </row>
    <row r="24" spans="2:9" s="81" customFormat="1" ht="22.5" customHeight="1" x14ac:dyDescent="0.35">
      <c r="B24" s="76" t="s">
        <v>191</v>
      </c>
      <c r="C24" s="123" t="s">
        <v>185</v>
      </c>
      <c r="D24" s="148">
        <v>15</v>
      </c>
      <c r="E24" s="136"/>
    </row>
    <row r="25" spans="2:9" ht="18" customHeight="1" x14ac:dyDescent="0.35">
      <c r="B25" s="88"/>
      <c r="C25" s="88"/>
      <c r="D25" s="88"/>
      <c r="E25" s="91"/>
      <c r="I25" s="81"/>
    </row>
    <row r="26" spans="2:9" ht="25.15" customHeight="1" x14ac:dyDescent="0.35">
      <c r="B26" s="176" t="s">
        <v>133</v>
      </c>
      <c r="C26" s="176"/>
      <c r="D26" s="176"/>
    </row>
    <row r="27" spans="2:9" s="68" customFormat="1" ht="22.5" customHeight="1" x14ac:dyDescent="0.35">
      <c r="B27" s="90" t="s">
        <v>116</v>
      </c>
      <c r="C27" s="124" t="s">
        <v>184</v>
      </c>
      <c r="D27" s="79" t="s">
        <v>247</v>
      </c>
      <c r="I27" s="67"/>
    </row>
    <row r="28" spans="2:9" s="81" customFormat="1" ht="17.149999999999999" customHeight="1" x14ac:dyDescent="0.35">
      <c r="B28" s="76" t="s">
        <v>117</v>
      </c>
      <c r="C28" s="125">
        <v>2550</v>
      </c>
      <c r="D28" s="104">
        <v>2501</v>
      </c>
      <c r="E28" s="134"/>
      <c r="I28" s="68"/>
    </row>
    <row r="29" spans="2:9" s="81" customFormat="1" ht="17.149999999999999" customHeight="1" x14ac:dyDescent="0.35">
      <c r="B29" s="76" t="s">
        <v>173</v>
      </c>
      <c r="C29" s="123">
        <v>311</v>
      </c>
      <c r="D29" s="104">
        <v>452</v>
      </c>
      <c r="E29" s="110"/>
      <c r="F29" s="130"/>
    </row>
    <row r="30" spans="2:9" s="68" customFormat="1" ht="21.75" customHeight="1" x14ac:dyDescent="0.35">
      <c r="B30" s="90" t="s">
        <v>17</v>
      </c>
      <c r="C30" s="126">
        <f>SUM(C28:C29)</f>
        <v>2861</v>
      </c>
      <c r="D30" s="99">
        <f>SUM(D28:D29)</f>
        <v>2953</v>
      </c>
      <c r="E30" s="135"/>
      <c r="F30" s="136"/>
      <c r="G30" s="136"/>
      <c r="I30" s="81"/>
    </row>
    <row r="31" spans="2:9" s="81" customFormat="1" ht="21.75" customHeight="1" x14ac:dyDescent="0.35">
      <c r="B31" s="88"/>
      <c r="C31" s="88"/>
      <c r="D31" s="88"/>
      <c r="E31" s="135"/>
      <c r="F31" s="136"/>
      <c r="G31" s="136"/>
    </row>
    <row r="32" spans="2:9" ht="25.15" customHeight="1" x14ac:dyDescent="0.35">
      <c r="B32" s="163" t="s">
        <v>171</v>
      </c>
      <c r="C32" s="164"/>
      <c r="D32" s="165"/>
    </row>
    <row r="33" spans="2:9" s="68" customFormat="1" ht="22.5" customHeight="1" x14ac:dyDescent="0.35">
      <c r="B33" s="90" t="s">
        <v>136</v>
      </c>
      <c r="C33" s="124" t="s">
        <v>184</v>
      </c>
      <c r="D33" s="79" t="s">
        <v>247</v>
      </c>
      <c r="I33" s="67"/>
    </row>
    <row r="34" spans="2:9" s="81" customFormat="1" ht="16" customHeight="1" x14ac:dyDescent="0.35">
      <c r="B34" s="89" t="s">
        <v>120</v>
      </c>
      <c r="C34" s="127">
        <v>3</v>
      </c>
      <c r="D34" s="149">
        <v>0</v>
      </c>
      <c r="E34" s="110"/>
      <c r="F34" s="110"/>
      <c r="G34" s="110"/>
      <c r="I34" s="68"/>
    </row>
    <row r="35" spans="2:9" s="81" customFormat="1" ht="16" customHeight="1" x14ac:dyDescent="0.35">
      <c r="B35" s="96" t="s">
        <v>90</v>
      </c>
      <c r="C35" s="128">
        <v>3</v>
      </c>
      <c r="D35" s="149">
        <v>3</v>
      </c>
      <c r="E35" s="110"/>
      <c r="F35" s="110"/>
      <c r="G35" s="110"/>
    </row>
    <row r="36" spans="2:9" s="81" customFormat="1" ht="16" customHeight="1" x14ac:dyDescent="0.35">
      <c r="B36" s="96" t="s">
        <v>91</v>
      </c>
      <c r="C36" s="128">
        <v>10</v>
      </c>
      <c r="D36" s="149">
        <v>5</v>
      </c>
      <c r="E36" s="110"/>
      <c r="F36" s="110"/>
      <c r="G36" s="110"/>
    </row>
    <row r="37" spans="2:9" s="81" customFormat="1" ht="16" customHeight="1" x14ac:dyDescent="0.35">
      <c r="B37" s="96" t="s">
        <v>192</v>
      </c>
      <c r="C37" s="128">
        <v>20</v>
      </c>
      <c r="D37" s="149">
        <v>19</v>
      </c>
      <c r="E37" s="110"/>
      <c r="F37" s="110"/>
      <c r="G37" s="110"/>
    </row>
    <row r="38" spans="2:9" s="81" customFormat="1" ht="16" customHeight="1" x14ac:dyDescent="0.35">
      <c r="B38" s="121" t="s">
        <v>93</v>
      </c>
      <c r="C38" s="129">
        <v>10</v>
      </c>
      <c r="D38" s="149">
        <v>7</v>
      </c>
      <c r="E38" s="140"/>
      <c r="F38" s="110"/>
      <c r="G38" s="110"/>
    </row>
    <row r="39" spans="2:9" s="81" customFormat="1" ht="16" customHeight="1" x14ac:dyDescent="0.35">
      <c r="B39" s="96" t="s">
        <v>51</v>
      </c>
      <c r="C39" s="128">
        <v>10</v>
      </c>
      <c r="D39" s="149">
        <v>16</v>
      </c>
      <c r="E39" s="140"/>
      <c r="F39" s="110"/>
      <c r="G39" s="110"/>
    </row>
    <row r="40" spans="2:9" s="81" customFormat="1" ht="16" customHeight="1" x14ac:dyDescent="0.35">
      <c r="B40" s="96" t="s">
        <v>174</v>
      </c>
      <c r="C40" s="128">
        <v>20</v>
      </c>
      <c r="D40" s="149">
        <v>2</v>
      </c>
      <c r="E40" s="110"/>
      <c r="F40" s="110"/>
      <c r="G40" s="110"/>
    </row>
    <row r="41" spans="2:9" s="81" customFormat="1" ht="16" customHeight="1" x14ac:dyDescent="0.35">
      <c r="B41" s="96" t="s">
        <v>193</v>
      </c>
      <c r="C41" s="128">
        <v>10</v>
      </c>
      <c r="D41" s="149">
        <v>4</v>
      </c>
      <c r="E41" s="110"/>
      <c r="F41" s="110"/>
      <c r="G41" s="110"/>
    </row>
    <row r="42" spans="2:9" s="81" customFormat="1" ht="16" customHeight="1" x14ac:dyDescent="0.35">
      <c r="B42" s="96" t="s">
        <v>194</v>
      </c>
      <c r="C42" s="128">
        <v>50</v>
      </c>
      <c r="D42" s="150">
        <v>11</v>
      </c>
      <c r="E42" s="110"/>
      <c r="F42" s="110"/>
      <c r="G42" s="110"/>
    </row>
    <row r="43" spans="2:9" s="68" customFormat="1" ht="22.5" customHeight="1" x14ac:dyDescent="0.35">
      <c r="B43" s="90" t="s">
        <v>17</v>
      </c>
      <c r="C43" s="124">
        <f>SUM(C34:C42)</f>
        <v>136</v>
      </c>
      <c r="D43" s="90">
        <f>SUM(D34:D42)</f>
        <v>67</v>
      </c>
      <c r="E43" s="142"/>
      <c r="G43" s="107"/>
      <c r="I43" s="81"/>
    </row>
    <row r="44" spans="2:9" s="68" customFormat="1" ht="22.5" customHeight="1" x14ac:dyDescent="0.35">
      <c r="B44" s="93"/>
      <c r="C44" s="93"/>
      <c r="D44" s="94"/>
      <c r="I44" s="81"/>
    </row>
    <row r="45" spans="2:9" s="68" customFormat="1" ht="22.5" customHeight="1" x14ac:dyDescent="0.35">
      <c r="B45" s="163" t="s">
        <v>170</v>
      </c>
      <c r="C45" s="164"/>
      <c r="D45" s="165"/>
      <c r="I45" s="81"/>
    </row>
    <row r="46" spans="2:9" s="68" customFormat="1" ht="18" customHeight="1" x14ac:dyDescent="0.35">
      <c r="B46" s="90" t="s">
        <v>136</v>
      </c>
      <c r="C46" s="166" t="s">
        <v>248</v>
      </c>
      <c r="D46" s="167"/>
      <c r="I46" s="81"/>
    </row>
    <row r="47" spans="2:9" s="68" customFormat="1" ht="15.5" x14ac:dyDescent="0.35">
      <c r="B47" s="89" t="s">
        <v>120</v>
      </c>
      <c r="C47" s="168">
        <v>9</v>
      </c>
      <c r="D47" s="169"/>
      <c r="I47" s="81"/>
    </row>
    <row r="48" spans="2:9" s="68" customFormat="1" ht="15.5" x14ac:dyDescent="0.35">
      <c r="B48" s="96" t="s">
        <v>90</v>
      </c>
      <c r="C48" s="168">
        <v>16</v>
      </c>
      <c r="D48" s="169"/>
      <c r="I48" s="81"/>
    </row>
    <row r="49" spans="2:9" s="68" customFormat="1" ht="15.5" x14ac:dyDescent="0.35">
      <c r="B49" s="96" t="s">
        <v>91</v>
      </c>
      <c r="C49" s="168">
        <v>73</v>
      </c>
      <c r="D49" s="169"/>
      <c r="I49" s="81"/>
    </row>
    <row r="50" spans="2:9" s="68" customFormat="1" ht="15.5" x14ac:dyDescent="0.35">
      <c r="B50" s="96" t="s">
        <v>245</v>
      </c>
      <c r="C50" s="168">
        <v>40</v>
      </c>
      <c r="D50" s="169"/>
      <c r="I50" s="81"/>
    </row>
    <row r="51" spans="2:9" s="68" customFormat="1" ht="15.5" x14ac:dyDescent="0.35">
      <c r="B51" s="96" t="s">
        <v>93</v>
      </c>
      <c r="C51" s="168">
        <v>19</v>
      </c>
      <c r="D51" s="169"/>
      <c r="I51" s="81"/>
    </row>
    <row r="52" spans="2:9" s="68" customFormat="1" ht="15.5" x14ac:dyDescent="0.35">
      <c r="B52" s="96" t="s">
        <v>51</v>
      </c>
      <c r="C52" s="168">
        <v>38</v>
      </c>
      <c r="D52" s="169"/>
      <c r="I52" s="81"/>
    </row>
    <row r="53" spans="2:9" s="68" customFormat="1" ht="15.5" x14ac:dyDescent="0.35">
      <c r="B53" s="96" t="s">
        <v>174</v>
      </c>
      <c r="C53" s="168">
        <v>57</v>
      </c>
      <c r="D53" s="169"/>
      <c r="I53" s="81"/>
    </row>
    <row r="54" spans="2:9" s="68" customFormat="1" ht="15.5" x14ac:dyDescent="0.35">
      <c r="B54" s="96" t="s">
        <v>193</v>
      </c>
      <c r="C54" s="168">
        <v>21</v>
      </c>
      <c r="D54" s="169"/>
      <c r="I54" s="81"/>
    </row>
    <row r="55" spans="2:9" s="68" customFormat="1" ht="15.5" x14ac:dyDescent="0.35">
      <c r="B55" s="96" t="s">
        <v>194</v>
      </c>
      <c r="C55" s="168">
        <v>28</v>
      </c>
      <c r="D55" s="169"/>
      <c r="I55" s="81"/>
    </row>
    <row r="56" spans="2:9" s="68" customFormat="1" ht="20.25" customHeight="1" x14ac:dyDescent="0.35">
      <c r="B56" s="90" t="s">
        <v>17</v>
      </c>
      <c r="C56" s="170">
        <f>SUM(C47:D55)</f>
        <v>301</v>
      </c>
      <c r="D56" s="171"/>
      <c r="E56" s="135"/>
      <c r="I56" s="81"/>
    </row>
    <row r="57" spans="2:9" s="68" customFormat="1" ht="19" customHeight="1" x14ac:dyDescent="0.35">
      <c r="B57" s="93"/>
      <c r="C57" s="93"/>
      <c r="D57" s="94"/>
      <c r="I57" s="81"/>
    </row>
    <row r="58" spans="2:9" ht="23.25" customHeight="1" x14ac:dyDescent="0.35">
      <c r="B58" s="163" t="s">
        <v>175</v>
      </c>
      <c r="C58" s="164"/>
      <c r="D58" s="165"/>
      <c r="E58" s="91"/>
      <c r="I58" s="68"/>
    </row>
    <row r="59" spans="2:9" ht="21.75" customHeight="1" x14ac:dyDescent="0.35">
      <c r="B59" s="90" t="s">
        <v>176</v>
      </c>
      <c r="C59" s="166" t="s">
        <v>247</v>
      </c>
      <c r="D59" s="167"/>
      <c r="E59" s="91"/>
      <c r="I59" s="68"/>
    </row>
    <row r="60" spans="2:9" ht="15.75" customHeight="1" x14ac:dyDescent="0.35">
      <c r="B60" s="143" t="s">
        <v>196</v>
      </c>
      <c r="C60" s="168">
        <v>152</v>
      </c>
      <c r="D60" s="169"/>
      <c r="E60" s="91"/>
      <c r="I60" s="68"/>
    </row>
    <row r="61" spans="2:9" ht="15.75" customHeight="1" x14ac:dyDescent="0.35">
      <c r="B61" s="143" t="s">
        <v>197</v>
      </c>
      <c r="C61" s="172">
        <v>20003</v>
      </c>
      <c r="D61" s="169"/>
      <c r="E61" s="91"/>
      <c r="I61" s="68"/>
    </row>
    <row r="62" spans="2:9" ht="15.75" customHeight="1" x14ac:dyDescent="0.35">
      <c r="B62" s="143" t="s">
        <v>198</v>
      </c>
      <c r="C62" s="168">
        <v>302</v>
      </c>
      <c r="D62" s="169"/>
      <c r="E62" s="91"/>
      <c r="I62" s="68"/>
    </row>
    <row r="63" spans="2:9" ht="15.75" customHeight="1" x14ac:dyDescent="0.35">
      <c r="B63" s="143" t="s">
        <v>120</v>
      </c>
      <c r="C63" s="168">
        <v>4</v>
      </c>
      <c r="D63" s="169"/>
      <c r="E63" s="91"/>
      <c r="I63" s="68"/>
    </row>
    <row r="64" spans="2:9" ht="15.75" customHeight="1" x14ac:dyDescent="0.35">
      <c r="B64" s="143" t="s">
        <v>90</v>
      </c>
      <c r="C64" s="168">
        <v>2</v>
      </c>
      <c r="D64" s="169"/>
      <c r="E64" s="91"/>
      <c r="I64" s="68"/>
    </row>
    <row r="65" spans="2:9" ht="15.75" customHeight="1" x14ac:dyDescent="0.35">
      <c r="B65" s="144" t="s">
        <v>92</v>
      </c>
      <c r="C65" s="168">
        <v>179</v>
      </c>
      <c r="D65" s="169"/>
      <c r="E65" s="91"/>
      <c r="I65" s="68"/>
    </row>
    <row r="66" spans="2:9" ht="15.75" customHeight="1" x14ac:dyDescent="0.35">
      <c r="B66" s="144" t="s">
        <v>199</v>
      </c>
      <c r="C66" s="168">
        <v>4</v>
      </c>
      <c r="D66" s="169"/>
      <c r="E66" s="91"/>
      <c r="I66" s="68"/>
    </row>
    <row r="67" spans="2:9" ht="15.75" customHeight="1" x14ac:dyDescent="0.35">
      <c r="B67" s="144" t="s">
        <v>52</v>
      </c>
      <c r="C67" s="168">
        <v>39</v>
      </c>
      <c r="D67" s="169"/>
      <c r="E67" s="91"/>
      <c r="I67" s="68"/>
    </row>
    <row r="68" spans="2:9" ht="15.75" customHeight="1" x14ac:dyDescent="0.35">
      <c r="B68" s="144" t="s">
        <v>193</v>
      </c>
      <c r="C68" s="168">
        <v>74</v>
      </c>
      <c r="D68" s="169"/>
      <c r="E68" s="91"/>
      <c r="I68" s="68"/>
    </row>
    <row r="69" spans="2:9" ht="15.75" customHeight="1" x14ac:dyDescent="0.35">
      <c r="B69" s="144" t="s">
        <v>91</v>
      </c>
      <c r="C69" s="168">
        <v>43</v>
      </c>
      <c r="D69" s="169"/>
      <c r="E69" s="91"/>
      <c r="I69" s="68"/>
    </row>
    <row r="70" spans="2:9" ht="15.75" customHeight="1" x14ac:dyDescent="0.35">
      <c r="B70" s="144" t="s">
        <v>200</v>
      </c>
      <c r="C70" s="172">
        <v>2740</v>
      </c>
      <c r="D70" s="169"/>
      <c r="E70" s="91"/>
      <c r="I70" s="68"/>
    </row>
    <row r="71" spans="2:9" ht="15.75" customHeight="1" x14ac:dyDescent="0.35">
      <c r="B71" s="144" t="s">
        <v>201</v>
      </c>
      <c r="C71" s="168">
        <v>393</v>
      </c>
      <c r="D71" s="169"/>
      <c r="E71" s="91"/>
      <c r="I71" s="68"/>
    </row>
    <row r="72" spans="2:9" ht="15.75" customHeight="1" x14ac:dyDescent="0.35">
      <c r="B72" s="144" t="s">
        <v>93</v>
      </c>
      <c r="C72" s="168">
        <v>318</v>
      </c>
      <c r="D72" s="169"/>
      <c r="E72" s="91"/>
      <c r="I72" s="68"/>
    </row>
    <row r="73" spans="2:9" ht="15.75" customHeight="1" x14ac:dyDescent="0.35">
      <c r="B73" s="144" t="s">
        <v>202</v>
      </c>
      <c r="C73" s="172">
        <v>7429</v>
      </c>
      <c r="D73" s="169"/>
      <c r="E73" s="91"/>
      <c r="I73" s="68"/>
    </row>
    <row r="74" spans="2:9" ht="15.75" customHeight="1" x14ac:dyDescent="0.35">
      <c r="B74" s="144" t="s">
        <v>203</v>
      </c>
      <c r="C74" s="168">
        <v>583</v>
      </c>
      <c r="D74" s="169"/>
      <c r="E74" s="91"/>
      <c r="I74" s="68"/>
    </row>
    <row r="75" spans="2:9" ht="15.75" customHeight="1" x14ac:dyDescent="0.35">
      <c r="B75" s="144" t="s">
        <v>204</v>
      </c>
      <c r="C75" s="168">
        <v>24</v>
      </c>
      <c r="D75" s="169"/>
      <c r="E75" s="91"/>
      <c r="I75" s="68"/>
    </row>
    <row r="76" spans="2:9" ht="15.75" customHeight="1" x14ac:dyDescent="0.35">
      <c r="B76" s="144" t="s">
        <v>205</v>
      </c>
      <c r="C76" s="168">
        <v>67</v>
      </c>
      <c r="D76" s="169"/>
      <c r="E76" s="91"/>
      <c r="I76" s="68"/>
    </row>
    <row r="77" spans="2:9" ht="15.75" customHeight="1" x14ac:dyDescent="0.35">
      <c r="B77" s="144" t="s">
        <v>206</v>
      </c>
      <c r="C77" s="172">
        <v>4490</v>
      </c>
      <c r="D77" s="169"/>
      <c r="E77" s="91"/>
      <c r="I77" s="68"/>
    </row>
    <row r="78" spans="2:9" ht="15.75" customHeight="1" x14ac:dyDescent="0.35">
      <c r="B78" s="144" t="s">
        <v>207</v>
      </c>
      <c r="C78" s="168">
        <v>0</v>
      </c>
      <c r="D78" s="169"/>
      <c r="E78" s="91"/>
      <c r="I78" s="68"/>
    </row>
    <row r="79" spans="2:9" ht="20.25" customHeight="1" x14ac:dyDescent="0.35">
      <c r="B79" s="90" t="s">
        <v>17</v>
      </c>
      <c r="C79" s="170">
        <f>SUM(C60:D78)</f>
        <v>36846</v>
      </c>
      <c r="D79" s="171"/>
      <c r="E79" s="135"/>
      <c r="F79" s="136"/>
      <c r="G79" s="136"/>
      <c r="I79" s="68"/>
    </row>
    <row r="80" spans="2:9" ht="20.25" customHeight="1" x14ac:dyDescent="0.35">
      <c r="B80" s="88"/>
      <c r="C80" s="88"/>
      <c r="D80" s="88"/>
      <c r="E80" s="91"/>
      <c r="I80" s="68"/>
    </row>
    <row r="81" spans="2:9" ht="25.15" customHeight="1" x14ac:dyDescent="0.35">
      <c r="B81" s="176" t="s">
        <v>137</v>
      </c>
      <c r="C81" s="176"/>
      <c r="D81" s="176"/>
    </row>
    <row r="82" spans="2:9" s="68" customFormat="1" ht="22.5" customHeight="1" x14ac:dyDescent="0.35">
      <c r="B82" s="90" t="s">
        <v>138</v>
      </c>
      <c r="C82" s="124" t="s">
        <v>184</v>
      </c>
      <c r="D82" s="79" t="s">
        <v>247</v>
      </c>
      <c r="I82" s="67"/>
    </row>
    <row r="83" spans="2:9" s="81" customFormat="1" ht="16" customHeight="1" x14ac:dyDescent="0.35">
      <c r="B83" s="87" t="s">
        <v>94</v>
      </c>
      <c r="C83" s="187">
        <v>2550</v>
      </c>
      <c r="D83" s="87">
        <v>73</v>
      </c>
      <c r="E83" s="109"/>
      <c r="I83" s="68"/>
    </row>
    <row r="84" spans="2:9" s="81" customFormat="1" ht="16" customHeight="1" x14ac:dyDescent="0.35">
      <c r="B84" s="87" t="s">
        <v>172</v>
      </c>
      <c r="C84" s="188"/>
      <c r="D84" s="87">
        <v>188</v>
      </c>
      <c r="E84" s="141"/>
    </row>
    <row r="85" spans="2:9" s="81" customFormat="1" ht="16" customHeight="1" x14ac:dyDescent="0.35">
      <c r="B85" s="87" t="s">
        <v>95</v>
      </c>
      <c r="C85" s="188"/>
      <c r="D85" s="87">
        <v>308</v>
      </c>
      <c r="E85" s="109"/>
    </row>
    <row r="86" spans="2:9" s="81" customFormat="1" ht="16" customHeight="1" x14ac:dyDescent="0.35">
      <c r="B86" s="87" t="s">
        <v>177</v>
      </c>
      <c r="C86" s="188"/>
      <c r="D86" s="87">
        <v>0</v>
      </c>
      <c r="E86" s="109"/>
    </row>
    <row r="87" spans="2:9" s="81" customFormat="1" ht="16" customHeight="1" x14ac:dyDescent="0.35">
      <c r="B87" s="87" t="s">
        <v>195</v>
      </c>
      <c r="C87" s="188"/>
      <c r="D87" s="87">
        <v>60</v>
      </c>
      <c r="E87" s="109"/>
    </row>
    <row r="88" spans="2:9" s="81" customFormat="1" ht="16" customHeight="1" x14ac:dyDescent="0.35">
      <c r="B88" s="87" t="s">
        <v>162</v>
      </c>
      <c r="C88" s="188"/>
      <c r="D88" s="87">
        <v>18</v>
      </c>
      <c r="E88" s="109"/>
    </row>
    <row r="89" spans="2:9" s="81" customFormat="1" ht="16" customHeight="1" x14ac:dyDescent="0.35">
      <c r="B89" s="87" t="s">
        <v>178</v>
      </c>
      <c r="C89" s="188"/>
      <c r="D89" s="87">
        <v>59</v>
      </c>
      <c r="E89" s="109"/>
    </row>
    <row r="90" spans="2:9" s="81" customFormat="1" ht="16" customHeight="1" x14ac:dyDescent="0.35">
      <c r="B90" s="87" t="s">
        <v>96</v>
      </c>
      <c r="C90" s="188"/>
      <c r="D90" s="87">
        <v>100</v>
      </c>
      <c r="E90" s="119"/>
    </row>
    <row r="91" spans="2:9" s="81" customFormat="1" ht="16" customHeight="1" x14ac:dyDescent="0.35">
      <c r="B91" s="87" t="s">
        <v>97</v>
      </c>
      <c r="C91" s="188"/>
      <c r="D91" s="87">
        <v>249</v>
      </c>
      <c r="E91" s="131"/>
    </row>
    <row r="92" spans="2:9" s="81" customFormat="1" ht="16" customHeight="1" x14ac:dyDescent="0.35">
      <c r="B92" s="87" t="s">
        <v>179</v>
      </c>
      <c r="C92" s="188"/>
      <c r="D92" s="87">
        <v>39</v>
      </c>
      <c r="E92" s="131"/>
    </row>
    <row r="93" spans="2:9" s="81" customFormat="1" ht="16" customHeight="1" x14ac:dyDescent="0.35">
      <c r="B93" s="87" t="s">
        <v>98</v>
      </c>
      <c r="C93" s="188"/>
      <c r="D93" s="87">
        <v>70</v>
      </c>
      <c r="E93" s="109"/>
    </row>
    <row r="94" spans="2:9" s="81" customFormat="1" ht="16" customHeight="1" x14ac:dyDescent="0.35">
      <c r="B94" s="87" t="s">
        <v>99</v>
      </c>
      <c r="C94" s="188"/>
      <c r="D94" s="87">
        <v>18</v>
      </c>
      <c r="E94" s="109"/>
    </row>
    <row r="95" spans="2:9" s="81" customFormat="1" ht="16" customHeight="1" x14ac:dyDescent="0.35">
      <c r="B95" s="87" t="s">
        <v>100</v>
      </c>
      <c r="C95" s="188"/>
      <c r="D95" s="87">
        <v>69</v>
      </c>
      <c r="E95" s="109"/>
    </row>
    <row r="96" spans="2:9" s="81" customFormat="1" ht="16" customHeight="1" x14ac:dyDescent="0.35">
      <c r="B96" s="87" t="s">
        <v>101</v>
      </c>
      <c r="C96" s="188"/>
      <c r="D96" s="87">
        <v>129</v>
      </c>
      <c r="E96" s="110"/>
    </row>
    <row r="97" spans="2:9" s="81" customFormat="1" ht="16" customHeight="1" x14ac:dyDescent="0.35">
      <c r="B97" s="87" t="s">
        <v>102</v>
      </c>
      <c r="C97" s="188"/>
      <c r="D97" s="87">
        <v>0</v>
      </c>
      <c r="E97" s="109"/>
    </row>
    <row r="98" spans="2:9" s="81" customFormat="1" ht="16" customHeight="1" x14ac:dyDescent="0.35">
      <c r="B98" s="87" t="s">
        <v>103</v>
      </c>
      <c r="C98" s="188"/>
      <c r="D98" s="87">
        <v>474</v>
      </c>
      <c r="E98" s="110"/>
    </row>
    <row r="99" spans="2:9" s="81" customFormat="1" ht="16" customHeight="1" x14ac:dyDescent="0.35">
      <c r="B99" s="87" t="s">
        <v>104</v>
      </c>
      <c r="C99" s="188"/>
      <c r="D99" s="87">
        <v>167</v>
      </c>
      <c r="E99" s="109"/>
    </row>
    <row r="100" spans="2:9" s="81" customFormat="1" ht="16" customHeight="1" x14ac:dyDescent="0.35">
      <c r="B100" s="87" t="s">
        <v>105</v>
      </c>
      <c r="C100" s="188"/>
      <c r="D100" s="87">
        <v>96</v>
      </c>
      <c r="E100" s="109"/>
    </row>
    <row r="101" spans="2:9" s="81" customFormat="1" ht="16" customHeight="1" x14ac:dyDescent="0.35">
      <c r="B101" s="87" t="s">
        <v>106</v>
      </c>
      <c r="C101" s="188"/>
      <c r="D101" s="87">
        <v>87</v>
      </c>
      <c r="E101" s="109"/>
    </row>
    <row r="102" spans="2:9" s="81" customFormat="1" ht="16" customHeight="1" x14ac:dyDescent="0.35">
      <c r="B102" s="87" t="s">
        <v>107</v>
      </c>
      <c r="C102" s="188"/>
      <c r="D102" s="87">
        <v>275</v>
      </c>
      <c r="E102" s="109"/>
    </row>
    <row r="103" spans="2:9" s="81" customFormat="1" ht="16" customHeight="1" x14ac:dyDescent="0.35">
      <c r="B103" s="87" t="s">
        <v>163</v>
      </c>
      <c r="C103" s="188"/>
      <c r="D103" s="87">
        <v>22</v>
      </c>
      <c r="E103" s="109"/>
    </row>
    <row r="104" spans="2:9" s="81" customFormat="1" ht="16" customHeight="1" x14ac:dyDescent="0.35">
      <c r="B104" s="106" t="s">
        <v>180</v>
      </c>
      <c r="C104" s="188"/>
      <c r="D104" s="115">
        <v>0</v>
      </c>
      <c r="E104" s="109"/>
    </row>
    <row r="105" spans="2:9" s="68" customFormat="1" ht="19.5" customHeight="1" x14ac:dyDescent="0.35">
      <c r="B105" s="90" t="s">
        <v>17</v>
      </c>
      <c r="C105" s="189"/>
      <c r="D105" s="122">
        <f>SUM(D83:D104)</f>
        <v>2501</v>
      </c>
      <c r="E105" s="135"/>
      <c r="I105" s="81"/>
    </row>
    <row r="106" spans="2:9" ht="12" customHeight="1" x14ac:dyDescent="0.35">
      <c r="B106" s="88"/>
      <c r="C106" s="88"/>
      <c r="D106" s="88"/>
      <c r="E106" s="91"/>
      <c r="I106" s="68"/>
    </row>
    <row r="107" spans="2:9" ht="20.25" customHeight="1" x14ac:dyDescent="0.35">
      <c r="G107" s="120"/>
      <c r="I107" s="68"/>
    </row>
    <row r="108" spans="2:9" ht="15.5" x14ac:dyDescent="0.35">
      <c r="B108" s="176" t="s">
        <v>130</v>
      </c>
      <c r="C108" s="176"/>
      <c r="D108" s="176"/>
      <c r="I108" s="68"/>
    </row>
    <row r="109" spans="2:9" ht="19.5" customHeight="1" x14ac:dyDescent="0.35">
      <c r="B109" s="90" t="s">
        <v>131</v>
      </c>
      <c r="C109" s="166" t="s">
        <v>247</v>
      </c>
      <c r="D109" s="167"/>
    </row>
    <row r="110" spans="2:9" ht="17.25" customHeight="1" x14ac:dyDescent="0.35">
      <c r="B110" s="76" t="s">
        <v>132</v>
      </c>
      <c r="C110" s="181">
        <v>891</v>
      </c>
      <c r="D110" s="182"/>
    </row>
    <row r="111" spans="2:9" ht="20.25" customHeight="1" x14ac:dyDescent="0.35">
      <c r="B111" s="90" t="s">
        <v>17</v>
      </c>
      <c r="C111" s="183">
        <f>SUM(C110:D110)</f>
        <v>891</v>
      </c>
      <c r="D111" s="184"/>
      <c r="E111" s="113"/>
    </row>
    <row r="112" spans="2:9" ht="22.5" customHeight="1" x14ac:dyDescent="0.35"/>
    <row r="113" spans="2:5" ht="15.5" x14ac:dyDescent="0.35">
      <c r="B113" s="178" t="s">
        <v>134</v>
      </c>
      <c r="C113" s="178"/>
      <c r="D113" s="178"/>
    </row>
    <row r="114" spans="2:5" ht="21" customHeight="1" x14ac:dyDescent="0.35">
      <c r="B114" s="90" t="s">
        <v>135</v>
      </c>
      <c r="C114" s="166" t="s">
        <v>247</v>
      </c>
      <c r="D114" s="167"/>
    </row>
    <row r="115" spans="2:5" x14ac:dyDescent="0.35">
      <c r="B115" s="89" t="s">
        <v>121</v>
      </c>
      <c r="C115" s="185">
        <v>21</v>
      </c>
      <c r="D115" s="186"/>
    </row>
    <row r="116" spans="2:5" x14ac:dyDescent="0.35">
      <c r="B116" s="89" t="s">
        <v>122</v>
      </c>
      <c r="C116" s="185">
        <v>315</v>
      </c>
      <c r="D116" s="186"/>
    </row>
    <row r="117" spans="2:5" x14ac:dyDescent="0.35">
      <c r="B117" s="89" t="s">
        <v>123</v>
      </c>
      <c r="C117" s="190">
        <v>1972</v>
      </c>
      <c r="D117" s="191"/>
    </row>
    <row r="118" spans="2:5" x14ac:dyDescent="0.35">
      <c r="B118" s="89" t="s">
        <v>124</v>
      </c>
      <c r="C118" s="185">
        <v>505</v>
      </c>
      <c r="D118" s="186"/>
    </row>
    <row r="119" spans="2:5" x14ac:dyDescent="0.35">
      <c r="B119" s="89" t="s">
        <v>125</v>
      </c>
      <c r="C119" s="185">
        <v>25</v>
      </c>
      <c r="D119" s="186"/>
    </row>
    <row r="120" spans="2:5" x14ac:dyDescent="0.35">
      <c r="B120" s="89" t="s">
        <v>182</v>
      </c>
      <c r="C120" s="185">
        <v>12</v>
      </c>
      <c r="D120" s="186"/>
    </row>
    <row r="121" spans="2:5" ht="18" customHeight="1" x14ac:dyDescent="0.35">
      <c r="B121" s="90" t="s">
        <v>17</v>
      </c>
      <c r="C121" s="183">
        <f>SUM(C115:D120)</f>
        <v>2850</v>
      </c>
      <c r="D121" s="184"/>
      <c r="E121" s="116"/>
    </row>
    <row r="122" spans="2:5" ht="15.5" x14ac:dyDescent="0.35">
      <c r="B122" s="76" t="s">
        <v>118</v>
      </c>
      <c r="C122" s="192">
        <f>C121</f>
        <v>2850</v>
      </c>
      <c r="D122" s="193"/>
    </row>
    <row r="123" spans="2:5" ht="15.5" x14ac:dyDescent="0.35">
      <c r="B123" s="76" t="s">
        <v>119</v>
      </c>
      <c r="C123" s="192">
        <v>0</v>
      </c>
      <c r="D123" s="193"/>
    </row>
    <row r="124" spans="2:5" x14ac:dyDescent="0.35">
      <c r="B124" s="112"/>
      <c r="C124" s="112"/>
      <c r="D124" s="112"/>
    </row>
    <row r="125" spans="2:5" ht="15.5" x14ac:dyDescent="0.35">
      <c r="B125" s="176" t="s">
        <v>208</v>
      </c>
      <c r="C125" s="176"/>
      <c r="D125" s="176"/>
    </row>
    <row r="126" spans="2:5" ht="26.25" customHeight="1" x14ac:dyDescent="0.35">
      <c r="B126" s="90" t="s">
        <v>209</v>
      </c>
      <c r="C126" s="124" t="s">
        <v>184</v>
      </c>
      <c r="D126" s="79" t="s">
        <v>247</v>
      </c>
    </row>
    <row r="127" spans="2:5" ht="56.25" customHeight="1" x14ac:dyDescent="0.35">
      <c r="B127" s="147" t="s">
        <v>210</v>
      </c>
      <c r="C127" s="125" t="s">
        <v>213</v>
      </c>
      <c r="D127" s="151">
        <v>1</v>
      </c>
    </row>
    <row r="128" spans="2:5" ht="55.5" customHeight="1" x14ac:dyDescent="0.35">
      <c r="B128" s="147" t="s">
        <v>211</v>
      </c>
      <c r="C128" s="125" t="s">
        <v>214</v>
      </c>
      <c r="D128" s="151">
        <v>1</v>
      </c>
    </row>
    <row r="129" spans="2:5" ht="46.5" x14ac:dyDescent="0.35">
      <c r="B129" s="147" t="s">
        <v>212</v>
      </c>
      <c r="C129" s="123" t="s">
        <v>215</v>
      </c>
      <c r="D129" s="151">
        <v>1</v>
      </c>
    </row>
    <row r="130" spans="2:5" x14ac:dyDescent="0.35">
      <c r="B130" s="112"/>
      <c r="C130" s="112"/>
      <c r="D130" s="112"/>
    </row>
    <row r="131" spans="2:5" x14ac:dyDescent="0.35">
      <c r="B131" s="112"/>
      <c r="C131" s="112"/>
      <c r="D131" s="112"/>
    </row>
    <row r="132" spans="2:5" x14ac:dyDescent="0.35">
      <c r="B132" s="112"/>
      <c r="C132" s="112"/>
      <c r="D132" s="112"/>
    </row>
    <row r="133" spans="2:5" x14ac:dyDescent="0.35">
      <c r="B133" s="112"/>
      <c r="C133" s="112"/>
      <c r="D133" s="112"/>
    </row>
    <row r="134" spans="2:5" x14ac:dyDescent="0.35">
      <c r="B134" s="112"/>
      <c r="C134" s="112"/>
      <c r="D134" s="112"/>
    </row>
    <row r="136" spans="2:5" ht="15.5" x14ac:dyDescent="0.35">
      <c r="B136" s="179" t="s">
        <v>187</v>
      </c>
      <c r="C136" s="179"/>
      <c r="D136" s="179"/>
      <c r="E136" s="105"/>
    </row>
    <row r="137" spans="2:5" ht="16.5" customHeight="1" x14ac:dyDescent="0.35">
      <c r="B137" s="180" t="s">
        <v>188</v>
      </c>
      <c r="C137" s="180"/>
      <c r="D137" s="180"/>
      <c r="E137" s="80"/>
    </row>
    <row r="138" spans="2:5" ht="15.75" customHeight="1" x14ac:dyDescent="0.35">
      <c r="B138" s="180" t="s">
        <v>161</v>
      </c>
      <c r="C138" s="180"/>
      <c r="D138" s="180"/>
      <c r="E138" s="80"/>
    </row>
    <row r="139" spans="2:5" ht="15.5" x14ac:dyDescent="0.35">
      <c r="B139" s="177"/>
      <c r="C139" s="177"/>
      <c r="D139" s="177"/>
      <c r="E139" s="80"/>
    </row>
  </sheetData>
  <sortState xmlns:xlrd2="http://schemas.microsoft.com/office/spreadsheetml/2017/richdata2" ref="B34:D40">
    <sortCondition ref="B34:B40"/>
  </sortState>
  <mergeCells count="64">
    <mergeCell ref="C117:D117"/>
    <mergeCell ref="C118:D118"/>
    <mergeCell ref="C119:D119"/>
    <mergeCell ref="B125:D125"/>
    <mergeCell ref="C120:D120"/>
    <mergeCell ref="C121:D121"/>
    <mergeCell ref="C122:D122"/>
    <mergeCell ref="C123:D123"/>
    <mergeCell ref="C111:D111"/>
    <mergeCell ref="C114:D114"/>
    <mergeCell ref="C115:D115"/>
    <mergeCell ref="C83:C105"/>
    <mergeCell ref="C116:D116"/>
    <mergeCell ref="C77:D77"/>
    <mergeCell ref="C78:D78"/>
    <mergeCell ref="C110:D110"/>
    <mergeCell ref="C71:D71"/>
    <mergeCell ref="C72:D72"/>
    <mergeCell ref="C73:D73"/>
    <mergeCell ref="C74:D74"/>
    <mergeCell ref="C75:D75"/>
    <mergeCell ref="C67:D67"/>
    <mergeCell ref="C68:D68"/>
    <mergeCell ref="C69:D69"/>
    <mergeCell ref="C70:D70"/>
    <mergeCell ref="C76:D76"/>
    <mergeCell ref="B139:D139"/>
    <mergeCell ref="B17:D17"/>
    <mergeCell ref="B26:D26"/>
    <mergeCell ref="B113:D113"/>
    <mergeCell ref="B32:D32"/>
    <mergeCell ref="B81:D81"/>
    <mergeCell ref="B136:D136"/>
    <mergeCell ref="B45:D45"/>
    <mergeCell ref="B138:D138"/>
    <mergeCell ref="B137:D137"/>
    <mergeCell ref="C53:D53"/>
    <mergeCell ref="B108:D108"/>
    <mergeCell ref="C51:D51"/>
    <mergeCell ref="C52:D52"/>
    <mergeCell ref="C79:D79"/>
    <mergeCell ref="C59:D59"/>
    <mergeCell ref="E12:H12"/>
    <mergeCell ref="C46:D46"/>
    <mergeCell ref="B1:D1"/>
    <mergeCell ref="B3:D3"/>
    <mergeCell ref="B10:D10"/>
    <mergeCell ref="E13:G14"/>
    <mergeCell ref="B58:D58"/>
    <mergeCell ref="C109:D109"/>
    <mergeCell ref="C47:D47"/>
    <mergeCell ref="C48:D48"/>
    <mergeCell ref="C56:D56"/>
    <mergeCell ref="C49:D49"/>
    <mergeCell ref="C50:D50"/>
    <mergeCell ref="C54:D54"/>
    <mergeCell ref="C55:D55"/>
    <mergeCell ref="C60:D60"/>
    <mergeCell ref="C61:D61"/>
    <mergeCell ref="C62:D62"/>
    <mergeCell ref="C63:D63"/>
    <mergeCell ref="C64:D64"/>
    <mergeCell ref="C65:D65"/>
    <mergeCell ref="C66:D66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4" manualBreakCount="4">
    <brk id="31" min="1" max="2" man="1"/>
    <brk id="80" min="1" max="2" man="1"/>
    <brk id="106" min="1" max="2" man="1"/>
    <brk id="80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67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44" sqref="D44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101.5" customHeight="1" x14ac:dyDescent="0.35">
      <c r="B2" s="194"/>
      <c r="C2" s="194"/>
      <c r="D2" s="194"/>
    </row>
    <row r="3" spans="1:14" ht="22.9" customHeight="1" x14ac:dyDescent="0.35">
      <c r="B3" s="195" t="s">
        <v>139</v>
      </c>
      <c r="C3" s="195"/>
      <c r="D3" s="195"/>
    </row>
    <row r="4" spans="1:14" s="69" customFormat="1" ht="27.65" customHeight="1" x14ac:dyDescent="0.35">
      <c r="A4" s="67"/>
      <c r="B4" s="78" t="s">
        <v>140</v>
      </c>
      <c r="C4" s="78" t="s">
        <v>141</v>
      </c>
      <c r="D4" s="103" t="s">
        <v>249</v>
      </c>
      <c r="E4" s="132"/>
    </row>
    <row r="5" spans="1:14" s="84" customFormat="1" ht="26.15" customHeight="1" x14ac:dyDescent="0.35">
      <c r="B5" s="71" t="s">
        <v>142</v>
      </c>
      <c r="C5" s="86">
        <v>0.9</v>
      </c>
      <c r="D5" s="152">
        <f>IFERROR((D6/D7),"")</f>
        <v>0.92960243099518869</v>
      </c>
    </row>
    <row r="6" spans="1:14" s="85" customFormat="1" ht="26.15" customHeight="1" x14ac:dyDescent="0.35">
      <c r="B6" s="72" t="s">
        <v>143</v>
      </c>
      <c r="C6" s="70"/>
      <c r="D6" s="153">
        <v>3671</v>
      </c>
      <c r="E6" s="101"/>
    </row>
    <row r="7" spans="1:14" s="85" customFormat="1" ht="26.15" customHeight="1" x14ac:dyDescent="0.35">
      <c r="B7" s="72" t="s">
        <v>144</v>
      </c>
      <c r="C7" s="70"/>
      <c r="D7" s="154">
        <f>156*31-887</f>
        <v>3949</v>
      </c>
      <c r="E7" s="101"/>
    </row>
    <row r="8" spans="1:14" s="84" customFormat="1" ht="26.15" customHeight="1" x14ac:dyDescent="0.35">
      <c r="B8" s="71" t="s">
        <v>145</v>
      </c>
      <c r="C8" s="86" t="s">
        <v>217</v>
      </c>
      <c r="D8" s="155">
        <f>IFERROR((D9/D10),"")</f>
        <v>5.0915395284327323</v>
      </c>
    </row>
    <row r="9" spans="1:14" s="85" customFormat="1" ht="26.15" customHeight="1" x14ac:dyDescent="0.35">
      <c r="B9" s="72" t="s">
        <v>146</v>
      </c>
      <c r="C9" s="70"/>
      <c r="D9" s="153">
        <f>D6</f>
        <v>3671</v>
      </c>
      <c r="E9" s="101"/>
      <c r="F9" s="97"/>
    </row>
    <row r="10" spans="1:14" s="85" customFormat="1" ht="26.15" customHeight="1" x14ac:dyDescent="0.35">
      <c r="B10" s="72" t="s">
        <v>147</v>
      </c>
      <c r="C10" s="70"/>
      <c r="D10" s="156">
        <f>788+11-37-3-38</f>
        <v>721</v>
      </c>
      <c r="E10" s="101"/>
    </row>
    <row r="11" spans="1:14" s="84" customFormat="1" ht="26.15" customHeight="1" x14ac:dyDescent="0.35">
      <c r="B11" s="71" t="s">
        <v>148</v>
      </c>
      <c r="C11" s="77" t="s">
        <v>218</v>
      </c>
      <c r="D11" s="157">
        <f>((100-(D5*100))*(D8*24))/(D5*100)</f>
        <v>9.2538141470180335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s="85" customFormat="1" ht="26.15" customHeight="1" x14ac:dyDescent="0.35">
      <c r="B12" s="72" t="s">
        <v>53</v>
      </c>
      <c r="C12" s="70"/>
      <c r="D12" s="158">
        <f>D5</f>
        <v>0.92960243099518869</v>
      </c>
      <c r="E12" s="137"/>
    </row>
    <row r="13" spans="1:14" s="85" customFormat="1" ht="26.15" customHeight="1" x14ac:dyDescent="0.35">
      <c r="B13" s="72" t="s">
        <v>149</v>
      </c>
      <c r="C13" s="70"/>
      <c r="D13" s="159">
        <f>D8</f>
        <v>5.0915395284327323</v>
      </c>
    </row>
    <row r="14" spans="1:14" s="85" customFormat="1" ht="26.15" customHeight="1" x14ac:dyDescent="0.45">
      <c r="B14" s="71" t="s">
        <v>164</v>
      </c>
      <c r="C14" s="86" t="s">
        <v>128</v>
      </c>
      <c r="D14" s="152">
        <f>D15/D16</f>
        <v>9.6153846153846159E-3</v>
      </c>
      <c r="E14" s="138"/>
    </row>
    <row r="15" spans="1:14" s="85" customFormat="1" ht="26.15" customHeight="1" x14ac:dyDescent="0.35">
      <c r="B15" s="72" t="s">
        <v>150</v>
      </c>
      <c r="C15" s="70"/>
      <c r="D15" s="153">
        <v>1</v>
      </c>
      <c r="F15" s="98"/>
    </row>
    <row r="16" spans="1:14" s="85" customFormat="1" ht="26.15" customHeight="1" x14ac:dyDescent="0.35">
      <c r="B16" s="139" t="s">
        <v>151</v>
      </c>
      <c r="C16" s="70"/>
      <c r="D16" s="153">
        <f>2+33+1+19+1+48</f>
        <v>104</v>
      </c>
      <c r="E16" s="101"/>
    </row>
    <row r="17" spans="2:5" s="84" customFormat="1" ht="26.15" customHeight="1" x14ac:dyDescent="0.35">
      <c r="B17" s="71" t="s">
        <v>165</v>
      </c>
      <c r="C17" s="86" t="s">
        <v>219</v>
      </c>
      <c r="D17" s="152">
        <f>D18/D19</f>
        <v>5.2835051546391752E-2</v>
      </c>
    </row>
    <row r="18" spans="2:5" s="85" customFormat="1" ht="26.15" customHeight="1" x14ac:dyDescent="0.35">
      <c r="B18" s="72" t="s">
        <v>152</v>
      </c>
      <c r="C18" s="70"/>
      <c r="D18" s="153">
        <v>41</v>
      </c>
      <c r="E18" s="101"/>
    </row>
    <row r="19" spans="2:5" s="85" customFormat="1" ht="26.15" customHeight="1" x14ac:dyDescent="0.35">
      <c r="B19" s="72" t="s">
        <v>153</v>
      </c>
      <c r="C19" s="70"/>
      <c r="D19" s="153">
        <v>776</v>
      </c>
      <c r="E19" s="101"/>
    </row>
    <row r="20" spans="2:5" s="84" customFormat="1" ht="26.15" customHeight="1" x14ac:dyDescent="0.35">
      <c r="B20" s="71" t="s">
        <v>154</v>
      </c>
      <c r="C20" s="86" t="s">
        <v>220</v>
      </c>
      <c r="D20" s="196" t="s">
        <v>186</v>
      </c>
    </row>
    <row r="21" spans="2:5" s="85" customFormat="1" ht="26.15" customHeight="1" x14ac:dyDescent="0.35">
      <c r="B21" s="72" t="s">
        <v>155</v>
      </c>
      <c r="C21" s="95" t="s">
        <v>169</v>
      </c>
      <c r="D21" s="197"/>
    </row>
    <row r="22" spans="2:5" s="85" customFormat="1" ht="26.15" customHeight="1" x14ac:dyDescent="0.35">
      <c r="B22" s="72" t="s">
        <v>156</v>
      </c>
      <c r="C22" s="95" t="s">
        <v>169</v>
      </c>
      <c r="D22" s="198"/>
    </row>
    <row r="23" spans="2:5" s="85" customFormat="1" ht="31" x14ac:dyDescent="0.35">
      <c r="B23" s="71" t="s">
        <v>157</v>
      </c>
      <c r="C23" s="86" t="s">
        <v>126</v>
      </c>
      <c r="D23" s="152">
        <f>IFERROR((D24/D25),"")</f>
        <v>3.4843205574912892E-3</v>
      </c>
    </row>
    <row r="24" spans="2:5" s="85" customFormat="1" ht="26.15" customHeight="1" x14ac:dyDescent="0.35">
      <c r="B24" s="72" t="s">
        <v>158</v>
      </c>
      <c r="C24" s="77"/>
      <c r="D24" s="76">
        <v>1</v>
      </c>
    </row>
    <row r="25" spans="2:5" s="85" customFormat="1" ht="26.15" customHeight="1" x14ac:dyDescent="0.35">
      <c r="B25" s="72" t="s">
        <v>159</v>
      </c>
      <c r="C25" s="77"/>
      <c r="D25" s="76">
        <v>287</v>
      </c>
      <c r="E25" s="135"/>
    </row>
    <row r="26" spans="2:5" s="85" customFormat="1" ht="15.5" x14ac:dyDescent="0.35">
      <c r="B26" s="71" t="s">
        <v>221</v>
      </c>
      <c r="C26" s="77" t="s">
        <v>127</v>
      </c>
      <c r="D26" s="152">
        <f>IFERROR((D27/D28),"")</f>
        <v>1</v>
      </c>
    </row>
    <row r="27" spans="2:5" s="85" customFormat="1" ht="26.15" customHeight="1" x14ac:dyDescent="0.35">
      <c r="B27" s="72" t="s">
        <v>160</v>
      </c>
      <c r="C27" s="77"/>
      <c r="D27" s="148">
        <v>968</v>
      </c>
    </row>
    <row r="28" spans="2:5" s="85" customFormat="1" ht="26.15" customHeight="1" x14ac:dyDescent="0.35">
      <c r="B28" s="72" t="s">
        <v>183</v>
      </c>
      <c r="C28" s="77"/>
      <c r="D28" s="161">
        <v>968</v>
      </c>
      <c r="E28" s="101"/>
    </row>
    <row r="29" spans="2:5" s="85" customFormat="1" ht="37.5" customHeight="1" x14ac:dyDescent="0.35">
      <c r="B29" s="145" t="s">
        <v>222</v>
      </c>
      <c r="C29" s="86" t="s">
        <v>223</v>
      </c>
      <c r="D29" s="152">
        <f>IFERROR((D30/D31),"")</f>
        <v>8.5106382978723402E-2</v>
      </c>
    </row>
    <row r="30" spans="2:5" s="85" customFormat="1" ht="26.15" customHeight="1" x14ac:dyDescent="0.35">
      <c r="B30" s="72" t="s">
        <v>244</v>
      </c>
      <c r="C30" s="77"/>
      <c r="D30" s="153">
        <v>24</v>
      </c>
      <c r="E30" s="101"/>
    </row>
    <row r="31" spans="2:5" s="85" customFormat="1" ht="26.15" customHeight="1" x14ac:dyDescent="0.35">
      <c r="B31" s="72" t="s">
        <v>224</v>
      </c>
      <c r="C31" s="77"/>
      <c r="D31" s="153">
        <v>282</v>
      </c>
    </row>
    <row r="32" spans="2:5" s="85" customFormat="1" ht="31" x14ac:dyDescent="0.35">
      <c r="B32" s="145" t="s">
        <v>225</v>
      </c>
      <c r="C32" s="86" t="s">
        <v>226</v>
      </c>
      <c r="D32" s="201" t="s">
        <v>246</v>
      </c>
    </row>
    <row r="33" spans="2:4" s="85" customFormat="1" ht="26.15" customHeight="1" x14ac:dyDescent="0.35">
      <c r="B33" s="72" t="s">
        <v>244</v>
      </c>
      <c r="C33" s="77"/>
      <c r="D33" s="202"/>
    </row>
    <row r="34" spans="2:4" s="85" customFormat="1" ht="26.15" customHeight="1" x14ac:dyDescent="0.35">
      <c r="B34" s="72" t="s">
        <v>224</v>
      </c>
      <c r="C34" s="77"/>
      <c r="D34" s="203"/>
    </row>
    <row r="35" spans="2:4" s="85" customFormat="1" ht="31" x14ac:dyDescent="0.35">
      <c r="B35" s="145" t="s">
        <v>227</v>
      </c>
      <c r="C35" s="77" t="s">
        <v>230</v>
      </c>
      <c r="D35" s="152">
        <f>IFERROR((D36/D37),"")</f>
        <v>1</v>
      </c>
    </row>
    <row r="36" spans="2:4" s="85" customFormat="1" ht="26.15" customHeight="1" x14ac:dyDescent="0.35">
      <c r="B36" s="72" t="s">
        <v>228</v>
      </c>
      <c r="C36" s="77"/>
      <c r="D36" s="76">
        <v>710</v>
      </c>
    </row>
    <row r="37" spans="2:4" s="85" customFormat="1" ht="26.15" customHeight="1" x14ac:dyDescent="0.35">
      <c r="B37" s="72" t="s">
        <v>229</v>
      </c>
      <c r="C37" s="77"/>
      <c r="D37" s="76">
        <v>710</v>
      </c>
    </row>
    <row r="38" spans="2:4" s="85" customFormat="1" ht="31" x14ac:dyDescent="0.35">
      <c r="B38" s="114" t="s">
        <v>231</v>
      </c>
      <c r="C38" s="77" t="s">
        <v>230</v>
      </c>
      <c r="D38" s="160">
        <f>IFERROR((D39/D40),"")</f>
        <v>1</v>
      </c>
    </row>
    <row r="39" spans="2:4" s="85" customFormat="1" ht="33" customHeight="1" x14ac:dyDescent="0.35">
      <c r="B39" s="146" t="s">
        <v>232</v>
      </c>
      <c r="C39" s="73"/>
      <c r="D39" s="148">
        <v>710</v>
      </c>
    </row>
    <row r="40" spans="2:4" s="85" customFormat="1" ht="26.15" customHeight="1" x14ac:dyDescent="0.35">
      <c r="B40" s="72" t="s">
        <v>233</v>
      </c>
      <c r="C40" s="73"/>
      <c r="D40" s="148">
        <v>710</v>
      </c>
    </row>
    <row r="41" spans="2:4" s="85" customFormat="1" ht="34.5" customHeight="1" x14ac:dyDescent="0.35">
      <c r="B41" s="71" t="s">
        <v>234</v>
      </c>
      <c r="C41" s="77" t="s">
        <v>129</v>
      </c>
      <c r="D41" s="152">
        <f>IFERROR((D42/D43),"")</f>
        <v>0.99741267787839583</v>
      </c>
    </row>
    <row r="42" spans="2:4" s="85" customFormat="1" ht="26.25" customHeight="1" x14ac:dyDescent="0.35">
      <c r="B42" s="72" t="s">
        <v>235</v>
      </c>
      <c r="C42" s="77"/>
      <c r="D42" s="148">
        <v>771</v>
      </c>
    </row>
    <row r="43" spans="2:4" ht="26.25" customHeight="1" x14ac:dyDescent="0.35">
      <c r="B43" s="72" t="s">
        <v>236</v>
      </c>
      <c r="C43" s="77"/>
      <c r="D43" s="161">
        <v>773</v>
      </c>
    </row>
    <row r="44" spans="2:4" ht="33.75" customHeight="1" x14ac:dyDescent="0.35">
      <c r="B44" s="71" t="s">
        <v>237</v>
      </c>
      <c r="C44" s="77" t="s">
        <v>238</v>
      </c>
      <c r="D44" s="152">
        <f>IFERROR((D45/D46),"")</f>
        <v>4.4114470068551956E-4</v>
      </c>
    </row>
    <row r="45" spans="2:4" ht="25.5" customHeight="1" x14ac:dyDescent="0.35">
      <c r="B45" s="72" t="s">
        <v>239</v>
      </c>
      <c r="C45" s="77"/>
      <c r="D45" s="162">
        <v>539.64</v>
      </c>
    </row>
    <row r="46" spans="2:4" ht="26.25" customHeight="1" x14ac:dyDescent="0.35">
      <c r="B46" s="72" t="s">
        <v>240</v>
      </c>
      <c r="C46" s="77"/>
      <c r="D46" s="162">
        <v>1223272.0900000001</v>
      </c>
    </row>
    <row r="47" spans="2:4" ht="33" customHeight="1" x14ac:dyDescent="0.35">
      <c r="B47" s="145" t="s">
        <v>241</v>
      </c>
      <c r="C47" s="77" t="s">
        <v>216</v>
      </c>
      <c r="D47" s="160">
        <f>IFERROR((D48/D49),"")</f>
        <v>1</v>
      </c>
    </row>
    <row r="48" spans="2:4" ht="25.5" customHeight="1" x14ac:dyDescent="0.35">
      <c r="B48" s="72" t="s">
        <v>242</v>
      </c>
      <c r="C48" s="73"/>
      <c r="D48" s="148">
        <v>98</v>
      </c>
    </row>
    <row r="49" spans="2:4" ht="25.5" customHeight="1" x14ac:dyDescent="0.35">
      <c r="B49" s="72" t="s">
        <v>243</v>
      </c>
      <c r="C49" s="73"/>
      <c r="D49" s="148">
        <v>98</v>
      </c>
    </row>
    <row r="50" spans="2:4" ht="15.5" x14ac:dyDescent="0.35">
      <c r="B50" s="117"/>
      <c r="C50" s="93"/>
      <c r="D50" s="118"/>
    </row>
    <row r="51" spans="2:4" ht="15.5" x14ac:dyDescent="0.35">
      <c r="B51" s="199" t="s">
        <v>250</v>
      </c>
      <c r="C51" s="199"/>
      <c r="D51" s="199"/>
    </row>
    <row r="52" spans="2:4" x14ac:dyDescent="0.35">
      <c r="B52" s="67"/>
      <c r="C52" s="67"/>
      <c r="D52" s="67"/>
    </row>
    <row r="53" spans="2:4" x14ac:dyDescent="0.35">
      <c r="B53" s="67"/>
      <c r="C53" s="67"/>
      <c r="D53" s="67"/>
    </row>
    <row r="54" spans="2:4" ht="25.5" customHeight="1" x14ac:dyDescent="0.35">
      <c r="B54" s="67"/>
      <c r="C54" s="67"/>
      <c r="D54" s="67"/>
    </row>
    <row r="55" spans="2:4" ht="36.75" customHeight="1" x14ac:dyDescent="0.35">
      <c r="B55" s="67"/>
      <c r="C55" s="67"/>
      <c r="D55" s="67"/>
    </row>
    <row r="56" spans="2:4" ht="34.5" customHeight="1" x14ac:dyDescent="0.35">
      <c r="B56" s="200" t="s">
        <v>251</v>
      </c>
      <c r="C56" s="200"/>
      <c r="D56" s="200"/>
    </row>
    <row r="57" spans="2:4" ht="15.5" x14ac:dyDescent="0.35">
      <c r="B57" s="92"/>
      <c r="C57" s="92"/>
      <c r="D57" s="92"/>
    </row>
    <row r="65" spans="2:4" ht="15.5" x14ac:dyDescent="0.35">
      <c r="B65" s="179" t="s">
        <v>187</v>
      </c>
      <c r="C65" s="179"/>
      <c r="D65" s="179"/>
    </row>
    <row r="66" spans="2:4" ht="15.5" x14ac:dyDescent="0.35">
      <c r="B66" s="180" t="s">
        <v>188</v>
      </c>
      <c r="C66" s="180"/>
      <c r="D66" s="180"/>
    </row>
    <row r="67" spans="2:4" ht="15.5" x14ac:dyDescent="0.35">
      <c r="B67" s="180" t="s">
        <v>161</v>
      </c>
      <c r="C67" s="180"/>
      <c r="D67" s="180"/>
    </row>
  </sheetData>
  <mergeCells count="9">
    <mergeCell ref="B67:D67"/>
    <mergeCell ref="B65:D65"/>
    <mergeCell ref="B66:D66"/>
    <mergeCell ref="B2:D2"/>
    <mergeCell ref="B3:D3"/>
    <mergeCell ref="D20:D22"/>
    <mergeCell ref="B51:D51"/>
    <mergeCell ref="B56:D56"/>
    <mergeCell ref="D32:D34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4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13" t="s">
        <v>56</v>
      </c>
      <c r="B15" s="213"/>
      <c r="C15" s="213"/>
    </row>
    <row r="16" spans="1:3" x14ac:dyDescent="0.35">
      <c r="A16" s="210" t="s">
        <v>57</v>
      </c>
      <c r="B16" s="211"/>
      <c r="C16" s="212"/>
    </row>
    <row r="17" spans="1:11" x14ac:dyDescent="0.35">
      <c r="A17" s="204" t="s">
        <v>53</v>
      </c>
      <c r="B17" s="205"/>
      <c r="C17" s="19" t="s">
        <v>58</v>
      </c>
    </row>
    <row r="18" spans="1:11" x14ac:dyDescent="0.35">
      <c r="A18" s="206" t="s">
        <v>54</v>
      </c>
      <c r="B18" s="207"/>
      <c r="C18" s="20" t="s">
        <v>59</v>
      </c>
    </row>
    <row r="19" spans="1:11" x14ac:dyDescent="0.35">
      <c r="A19" s="208" t="s">
        <v>55</v>
      </c>
      <c r="B19" s="209"/>
      <c r="C19" s="21" t="s">
        <v>60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26" t="s">
        <v>47</v>
      </c>
      <c r="D31" s="226"/>
      <c r="E31" s="226"/>
      <c r="F31" s="227" t="s">
        <v>48</v>
      </c>
      <c r="G31" s="227"/>
      <c r="H31" s="227"/>
      <c r="I31" s="228" t="s">
        <v>74</v>
      </c>
      <c r="J31" s="228"/>
      <c r="K31" s="228"/>
    </row>
    <row r="32" spans="1:11" ht="48" customHeight="1" x14ac:dyDescent="0.3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23" t="s">
        <v>82</v>
      </c>
      <c r="C56" s="224"/>
      <c r="D56" s="224"/>
      <c r="E56" s="225"/>
      <c r="I56" s="214" t="s">
        <v>83</v>
      </c>
      <c r="J56" s="215"/>
      <c r="K56" s="215"/>
      <c r="L56" s="216"/>
    </row>
    <row r="57" spans="1:14" ht="29" x14ac:dyDescent="0.3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20" t="s">
        <v>81</v>
      </c>
      <c r="C63" s="221"/>
      <c r="D63" s="221"/>
      <c r="E63" s="222"/>
      <c r="I63" s="217" t="s">
        <v>84</v>
      </c>
      <c r="J63" s="218"/>
      <c r="K63" s="218"/>
      <c r="L63" s="219"/>
    </row>
    <row r="64" spans="1:14" ht="29" x14ac:dyDescent="0.3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85</v>
      </c>
    </row>
    <row r="110" spans="1:1" x14ac:dyDescent="0.35">
      <c r="A110" t="s">
        <v>86</v>
      </c>
    </row>
    <row r="112" spans="1:1" x14ac:dyDescent="0.35">
      <c r="A112" t="s">
        <v>87</v>
      </c>
    </row>
    <row r="113" spans="1:1" x14ac:dyDescent="0.35">
      <c r="A113" t="s">
        <v>88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89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29" t="s">
        <v>3</v>
      </c>
      <c r="C1" s="229"/>
      <c r="D1" s="229"/>
      <c r="E1" s="229"/>
      <c r="F1" s="229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2024-09-18T19:42:10Z</cp:lastPrinted>
  <dcterms:created xsi:type="dcterms:W3CDTF">2021-12-03T19:01:33Z</dcterms:created>
  <dcterms:modified xsi:type="dcterms:W3CDTF">2025-01-15T12:27:19Z</dcterms:modified>
</cp:coreProperties>
</file>