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C4B61623-185D-40EB-B024-2AE35ED22A6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01.2024" sheetId="1" r:id="rId1"/>
  </sheets>
  <definedNames>
    <definedName name="_xlnm.Print_Area" localSheetId="0">'01.2024'!$A$1:$B$150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3" i="1" l="1"/>
  <c r="B88" i="1"/>
  <c r="B79" i="1"/>
  <c r="B64" i="1"/>
  <c r="B65" i="1"/>
  <c r="B66" i="1"/>
  <c r="B69" i="1"/>
  <c r="B45" i="1"/>
  <c r="B141" i="1" l="1"/>
  <c r="B116" i="1"/>
  <c r="B110" i="1"/>
  <c r="B87" i="1"/>
  <c r="B111" i="1" l="1"/>
  <c r="B135" i="1" s="1"/>
  <c r="E117" i="1" l="1"/>
  <c r="E118" i="1" s="1"/>
</calcChain>
</file>

<file path=xl/sharedStrings.xml><?xml version="1.0" encoding="utf-8"?>
<sst xmlns="http://schemas.openxmlformats.org/spreadsheetml/2006/main" count="128" uniqueCount="128">
  <si>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</si>
  <si>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</si>
  <si>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</si>
  <si>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</si>
  <si>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</si>
  <si>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</si>
  <si>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</si>
  <si>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</si>
  <si>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</si>
  <si>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</si>
  <si>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</si>
  <si>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</si>
  <si>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</si>
  <si>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</si>
  <si>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</si>
  <si>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</si>
  <si>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</si>
  <si>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</si>
  <si>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</si>
  <si>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</si>
  <si>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</si>
  <si>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</si>
  <si>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</si>
  <si>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</si>
  <si>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</si>
  <si>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</si>
  <si>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</si>
  <si>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</si>
  <si>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</si>
  <si>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</si>
  <si>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</si>
  <si>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</si>
  <si>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</si>
  <si>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</si>
  <si>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</si>
  <si>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</si>
  <si>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</si>
  <si>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</si>
  <si>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</si>
  <si>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</si>
  <si>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</si>
  <si>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</si>
  <si>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</si>
  <si>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</si>
  <si>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</si>
  <si>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</si>
  <si>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</si>
  <si>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</si>
  <si>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</si>
  <si>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</si>
  <si>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</si>
  <si>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</si>
  <si>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</si>
  <si>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</si>
  <si>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</si>
  <si>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Enel*</t>
  </si>
  <si>
    <t>7.SALDO BANCÁRIO FINAL EM 31/01/2024</t>
  </si>
  <si>
    <t>Competência: 01/2024</t>
  </si>
  <si>
    <t>2.5 Outras entradas - DOAÇÕES/REEMBOLSOS/ESTORNO/DEVOLUÇÃO</t>
  </si>
  <si>
    <t xml:space="preserve">1.2 Banco conta movimento - CUSTEIO </t>
  </si>
  <si>
    <t>SALDO ANTERIOR (soma=1.1+1.2+1.3)</t>
  </si>
  <si>
    <t>1.2.1 ITAU S.A C/C 00092-8</t>
  </si>
  <si>
    <t>1.2.2 ITAU S.A C/C 99895-6 - DOAÇÃO</t>
  </si>
  <si>
    <t>1.2.3 CEF C/C 00003177-7</t>
  </si>
  <si>
    <t>1.3.1 ITAU S.A C/A 00092-8 CONT GESTAO</t>
  </si>
  <si>
    <t>1.3.2 ITAU S.A C/C 63549-1</t>
  </si>
  <si>
    <t>1.3.3 ITAU S.A C/A 63549-1 FUNDO PROV. RESCISÕES TRAB. AÇÕES JUDICIAIS 3% VLR RE</t>
  </si>
  <si>
    <t>1.3.4 CEF C/C 0000445-0</t>
  </si>
  <si>
    <t>1.3.5 ITAU S.A APLIC. 99895-6 - DOAÇÃO</t>
  </si>
  <si>
    <t>1.3.6 CEF C/C 00006943-4 CUSTEIO -CRER</t>
  </si>
  <si>
    <t>1.3.7 CEF C/C 00006946-9 FUNDO DE PROV RESCISOES TRAB E AÇOES JUD 3% VLR -CRER</t>
  </si>
  <si>
    <t>1.3.8 CEF C/APLIC 00006943-4 CUSTEIO -CRER</t>
  </si>
  <si>
    <t>1.3.9 CEF C/APLIC 00006946-9 FUNDO DE PROV RESCISOES TRAB E AÇOES JUD 3% VLR-CRER</t>
  </si>
  <si>
    <t>1.3.10 ITAU S.A C/A 00092-8 INVEST USINA OXIGÊNIO</t>
  </si>
  <si>
    <t>1.3.11 ITAU S.A C/A 00092-8 INVEST 08 CARDIOVERSORES</t>
  </si>
  <si>
    <t>1.3.12 CEF C/C 00006944-2 INVESTIMENTO- CRER</t>
  </si>
  <si>
    <t>1.3.13 CEF C/APLIC 00006944-2 INVESTIMENTO -CRER</t>
  </si>
  <si>
    <t>2.1.1 CEF C/C 00006943-4 CUSTEIO -CRER</t>
  </si>
  <si>
    <t>2.1.2 CEF C/C 00006946-9 FUNDO DE PROV RESCISOES TRAB E AÇOES JUD 3% VLR -CRER</t>
  </si>
  <si>
    <t>2.2.1 CEF C/C 00006944-2 INVESTIMENTO- CRER</t>
  </si>
  <si>
    <t>2.3.1 ITAU S.A C/A 00092-8 CONT GESTAO</t>
  </si>
  <si>
    <t>2.3.2 ITAU S.A APLIC. 99895-6 - DOAÇÃO</t>
  </si>
  <si>
    <t>2.3.3 CEF C/APLIC 00006943-4 CUSTEIO -CRER</t>
  </si>
  <si>
    <t>2.3.4 CEF C/APLIC 00006946-9 FUNDO DE PROV RESCISOES TRAB E AÇOES JUD 3% VLR-CRER</t>
  </si>
  <si>
    <t>2.4.1 ITAU S.A C/A 00092-8 INVEST USINA OXIGÊNIO</t>
  </si>
  <si>
    <t>2.4.2 ITAU S.A C/A 00092-8 INVEST 08 CARDIOVERSORES</t>
  </si>
  <si>
    <t>2.4.3 CEF C/APLIC 00006944-2 INVESTIMENTO -CRER</t>
  </si>
  <si>
    <t xml:space="preserve">2.5.1 DEVOLUÇÃO DE CAUÇÃO NF 992 </t>
  </si>
  <si>
    <t xml:space="preserve">2.5.2 DEVOLUÇÃO FÉRIAS </t>
  </si>
  <si>
    <t>2.5.3 ESTORNO NF 139</t>
  </si>
  <si>
    <t>2.5.4 RESSARCIMENTO ENCARGOS GRRF / IRRF COOPERATIVA</t>
  </si>
  <si>
    <t>2.5.5 RECEBIMENTO UNIMED</t>
  </si>
  <si>
    <t>2.5.6 DOAÇÕES</t>
  </si>
  <si>
    <t>3.1.1 CEF C/C 00006943-4 CUSTEIO -CRER</t>
  </si>
  <si>
    <t>3.1.2 ITAU S.A C/A 00092-8 CONT GESTAO</t>
  </si>
  <si>
    <t>3.1.3 ITAU S.A APLIC. 99895-6 - DOAÇÃO</t>
  </si>
  <si>
    <t>3.2.1 ITAU S.A C/A 00092-8 INVEST USINA OXIGÊNIO</t>
  </si>
  <si>
    <t>3.2.3 ITAU S.A C/A 00092-8 INVEST 08 CARDIOVERSORES</t>
  </si>
  <si>
    <t>TOTAL DE ENTRADAS (soma=2.1+2.2+2.3+2+4+2.5)</t>
  </si>
  <si>
    <t>TOTAL DOS RESGATES (soma=3.1+3.2)</t>
  </si>
  <si>
    <t>4.2.1 CEF C/C 00006944-2 INVESTIMENTO- CRER</t>
  </si>
  <si>
    <t>4.1.1 ITAU S.A C/C 00092-8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</si>
  <si>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</si>
  <si>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</si>
  <si>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</si>
  <si>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</si>
  <si>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5.1.8.1 Reembolso de despesas unidade Hugol</t>
  </si>
  <si>
    <t>7.2.1 ITAU S.A C/C 00092-8</t>
  </si>
  <si>
    <t>7.2.2 ITAU S.A C/C 63549-1</t>
  </si>
  <si>
    <t>7.2.3 CEF C/C 00003177-7</t>
  </si>
  <si>
    <t>7.2.4 ITAU S.A C/C 99895-6 - DOAÇÃO</t>
  </si>
  <si>
    <t>7.2.5 CEF C/C 00006943-4 CUSTEIO -CRER</t>
  </si>
  <si>
    <t>7.3.1 ITAU S.A C/A 00092-8 CONT GESTAO</t>
  </si>
  <si>
    <t>7.3.2 ITAU S.A C/A 00092-8 INVEST USINA OXIGÊNIO</t>
  </si>
  <si>
    <t>7.3.3 ITAU S.A C/A 00092-8 INVEST 08 CARDIOVERSORES</t>
  </si>
  <si>
    <t>7.3.4 ITAU S.A APLIC. 99895-6 - DOAÇÃO</t>
  </si>
  <si>
    <t>7.3.5 CEF C/C 00006944-2 INVESTIMENTO- CRER</t>
  </si>
  <si>
    <t>7.3.6 CEF C/APLIC 00006943-4 CUSTEIO -CRER</t>
  </si>
  <si>
    <t>7.3.7 CEF C/APLIC 00006944-2 INVESTIMENTO -CRER</t>
  </si>
  <si>
    <t>7.3.8 CEF C/APLIC 00006946-9 FUNDO DE PROV RESCISOES TRAB E AÇOES JUD 3% VLR-CRER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</si>
  <si>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</si>
  <si>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</si>
  <si>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Nota Explicativa:Obs.: Valores de glosas não informados devido ao não recebimento das informações por parte da SES.</t>
  </si>
  <si>
    <t>TOTAL DAS APLICAÇÕES FINANCEIRAS (soma=4.1+4.2)</t>
  </si>
  <si>
    <t xml:space="preserve">7.2. Banco Conta Movimento  - CUSTEIO </t>
  </si>
  <si>
    <t>1.3 Aplicações financeiras - CUSTEIO E INVESTIMENTO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</si>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</sst>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5"/>
  <sheetViews>
    <sheetView showGridLines="0" tabSelected="1" zoomScale="80" zoomScaleNormal="80" zoomScaleSheetLayoutView="70" zoomScalePageLayoutView="70" workbookViewId="0">
      <selection activeCell="D7" sqref="D6:D7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127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57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59</v>
      </c>
      <c r="B27" s="24">
        <v>17698.779999984436</v>
      </c>
      <c r="C27" s="7"/>
      <c r="D27"/>
    </row>
    <row r="28" spans="1:4" ht="16" customHeight="1" x14ac:dyDescent="0.35">
      <c r="A28" s="47" t="s">
        <v>61</v>
      </c>
      <c r="B28" s="20">
        <v>16977.03</v>
      </c>
      <c r="C28" s="7"/>
      <c r="D28"/>
    </row>
    <row r="29" spans="1:4" ht="16" customHeight="1" x14ac:dyDescent="0.35">
      <c r="A29" s="47" t="s">
        <v>62</v>
      </c>
      <c r="B29" s="20">
        <v>721.7</v>
      </c>
      <c r="C29" s="7"/>
      <c r="D29"/>
    </row>
    <row r="30" spans="1:4" ht="16" customHeight="1" x14ac:dyDescent="0.35">
      <c r="A30" s="47" t="s">
        <v>63</v>
      </c>
      <c r="B30" s="20">
        <v>0.05</v>
      </c>
      <c r="C30" s="7"/>
      <c r="D30"/>
    </row>
    <row r="31" spans="1:4" ht="15.5" customHeight="1" x14ac:dyDescent="0.35">
      <c r="A31" s="56" t="s">
        <v>125</v>
      </c>
      <c r="B31" s="24">
        <v>7866754.629999998</v>
      </c>
      <c r="C31" s="7"/>
      <c r="D31"/>
    </row>
    <row r="32" spans="1:4" ht="16" customHeight="1" x14ac:dyDescent="0.35">
      <c r="A32" s="47" t="s">
        <v>64</v>
      </c>
      <c r="B32" s="20">
        <v>1770635.98</v>
      </c>
      <c r="C32" s="7"/>
      <c r="D32"/>
    </row>
    <row r="33" spans="1:4" ht="16" customHeight="1" x14ac:dyDescent="0.35">
      <c r="A33" s="47" t="s">
        <v>65</v>
      </c>
      <c r="B33" s="20">
        <v>0</v>
      </c>
      <c r="C33" s="7"/>
      <c r="D33"/>
    </row>
    <row r="34" spans="1:4" ht="16" customHeight="1" x14ac:dyDescent="0.35">
      <c r="A34" s="47" t="s">
        <v>66</v>
      </c>
      <c r="B34" s="20">
        <v>0</v>
      </c>
      <c r="C34" s="7"/>
      <c r="D34"/>
    </row>
    <row r="35" spans="1:4" ht="16" customHeight="1" x14ac:dyDescent="0.35">
      <c r="A35" s="47" t="s">
        <v>67</v>
      </c>
      <c r="B35" s="20">
        <v>0</v>
      </c>
      <c r="C35" s="7"/>
      <c r="D35"/>
    </row>
    <row r="36" spans="1:4" ht="16" customHeight="1" x14ac:dyDescent="0.35">
      <c r="A36" s="47" t="s">
        <v>68</v>
      </c>
      <c r="B36" s="20">
        <v>599255.43999999994</v>
      </c>
      <c r="C36" s="7"/>
      <c r="D36"/>
    </row>
    <row r="37" spans="1:4" ht="16" customHeight="1" x14ac:dyDescent="0.35">
      <c r="A37" s="47" t="s">
        <v>69</v>
      </c>
      <c r="B37" s="20">
        <v>0</v>
      </c>
      <c r="C37" s="7"/>
      <c r="D37"/>
    </row>
    <row r="38" spans="1:4" ht="16" customHeight="1" x14ac:dyDescent="0.35">
      <c r="A38" s="47" t="s">
        <v>70</v>
      </c>
      <c r="B38" s="20">
        <v>0</v>
      </c>
      <c r="C38" s="7"/>
      <c r="D38"/>
    </row>
    <row r="39" spans="1:4" ht="16" customHeight="1" x14ac:dyDescent="0.35">
      <c r="A39" s="47" t="s">
        <v>71</v>
      </c>
      <c r="B39" s="20">
        <v>3193839.45</v>
      </c>
      <c r="C39" s="7"/>
      <c r="D39"/>
    </row>
    <row r="40" spans="1:4" ht="16" customHeight="1" x14ac:dyDescent="0.35">
      <c r="A40" s="47" t="s">
        <v>72</v>
      </c>
      <c r="B40" s="20">
        <v>0</v>
      </c>
      <c r="C40" s="7"/>
      <c r="D40"/>
    </row>
    <row r="41" spans="1:4" ht="15.5" customHeight="1" x14ac:dyDescent="0.35">
      <c r="A41" s="47" t="s">
        <v>73</v>
      </c>
      <c r="B41" s="20">
        <v>2227493.86</v>
      </c>
      <c r="C41" s="7"/>
      <c r="D41"/>
    </row>
    <row r="42" spans="1:4" ht="15.5" customHeight="1" x14ac:dyDescent="0.35">
      <c r="A42" s="47" t="s">
        <v>74</v>
      </c>
      <c r="B42" s="20">
        <v>75529.899999999994</v>
      </c>
      <c r="C42" s="7"/>
      <c r="D42"/>
    </row>
    <row r="43" spans="1:4" ht="15.5" customHeight="1" x14ac:dyDescent="0.35">
      <c r="A43" s="47" t="s">
        <v>75</v>
      </c>
      <c r="B43" s="20">
        <v>0</v>
      </c>
      <c r="C43" s="7"/>
      <c r="D43"/>
    </row>
    <row r="44" spans="1:4" ht="15.5" customHeight="1" x14ac:dyDescent="0.35">
      <c r="A44" s="47" t="s">
        <v>76</v>
      </c>
      <c r="B44" s="20">
        <v>0</v>
      </c>
      <c r="C44" s="7"/>
      <c r="D44"/>
    </row>
    <row r="45" spans="1:4" ht="16" customHeight="1" x14ac:dyDescent="0.35">
      <c r="A45" s="48" t="s">
        <v>60</v>
      </c>
      <c r="B45" s="24">
        <f>B27+B31+B26</f>
        <v>7887056.2499999823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33</v>
      </c>
      <c r="B48" s="24">
        <v>16848010.489999998</v>
      </c>
      <c r="C48" s="8"/>
      <c r="D48"/>
    </row>
    <row r="49" spans="1:4" ht="16" customHeight="1" x14ac:dyDescent="0.35">
      <c r="A49" s="47" t="s">
        <v>77</v>
      </c>
      <c r="B49" s="20">
        <v>16627138.789999997</v>
      </c>
      <c r="C49" s="8"/>
      <c r="D49"/>
    </row>
    <row r="50" spans="1:4" ht="16" customHeight="1" x14ac:dyDescent="0.35">
      <c r="A50" s="47" t="s">
        <v>78</v>
      </c>
      <c r="B50" s="20">
        <v>220871.7</v>
      </c>
      <c r="C50" s="8"/>
      <c r="D50"/>
    </row>
    <row r="51" spans="1:4" ht="16" customHeight="1" x14ac:dyDescent="0.35">
      <c r="A51" s="58" t="s">
        <v>34</v>
      </c>
      <c r="B51" s="24">
        <v>2396684.63</v>
      </c>
      <c r="C51" s="8"/>
      <c r="D51"/>
    </row>
    <row r="52" spans="1:4" ht="16" customHeight="1" x14ac:dyDescent="0.35">
      <c r="A52" s="47" t="s">
        <v>79</v>
      </c>
      <c r="B52" s="20">
        <v>2396684.63</v>
      </c>
      <c r="C52" s="8"/>
      <c r="D52"/>
    </row>
    <row r="53" spans="1:4" ht="16" customHeight="1" x14ac:dyDescent="0.35">
      <c r="A53" s="51" t="s">
        <v>35</v>
      </c>
      <c r="B53" s="24">
        <v>77386.98</v>
      </c>
      <c r="C53" s="8"/>
      <c r="D53"/>
    </row>
    <row r="54" spans="1:4" ht="16" customHeight="1" x14ac:dyDescent="0.35">
      <c r="A54" s="59" t="s">
        <v>80</v>
      </c>
      <c r="B54" s="20">
        <v>66929.860000000015</v>
      </c>
      <c r="C54" s="8"/>
      <c r="D54"/>
    </row>
    <row r="55" spans="1:4" ht="16" customHeight="1" x14ac:dyDescent="0.35">
      <c r="A55" s="59" t="s">
        <v>81</v>
      </c>
      <c r="B55" s="20">
        <v>5782.9700000000012</v>
      </c>
      <c r="C55" s="8"/>
      <c r="D55"/>
    </row>
    <row r="56" spans="1:4" ht="16" customHeight="1" x14ac:dyDescent="0.35">
      <c r="A56" s="59" t="s">
        <v>82</v>
      </c>
      <c r="B56" s="20">
        <v>4087.65</v>
      </c>
      <c r="C56" s="8"/>
      <c r="D56"/>
    </row>
    <row r="57" spans="1:4" ht="16" customHeight="1" x14ac:dyDescent="0.35">
      <c r="A57" s="59" t="s">
        <v>83</v>
      </c>
      <c r="B57" s="20">
        <v>586.5</v>
      </c>
      <c r="C57" s="8"/>
      <c r="D57"/>
    </row>
    <row r="58" spans="1:4" ht="16" customHeight="1" x14ac:dyDescent="0.35">
      <c r="A58" s="51" t="s">
        <v>36</v>
      </c>
      <c r="B58" s="24">
        <v>34798.559999999998</v>
      </c>
      <c r="C58" s="8"/>
      <c r="D58"/>
    </row>
    <row r="59" spans="1:4" ht="16" customHeight="1" x14ac:dyDescent="0.35">
      <c r="A59" s="49" t="s">
        <v>84</v>
      </c>
      <c r="B59" s="20">
        <v>20992.220000000005</v>
      </c>
      <c r="C59" s="8"/>
      <c r="D59"/>
    </row>
    <row r="60" spans="1:4" ht="16" customHeight="1" x14ac:dyDescent="0.35">
      <c r="A60" s="49" t="s">
        <v>85</v>
      </c>
      <c r="B60" s="20">
        <v>711.8</v>
      </c>
      <c r="C60" s="8"/>
      <c r="D60"/>
    </row>
    <row r="61" spans="1:4" ht="16" customHeight="1" x14ac:dyDescent="0.35">
      <c r="A61" s="49" t="s">
        <v>86</v>
      </c>
      <c r="B61" s="20">
        <v>13094.539999999997</v>
      </c>
      <c r="C61" s="8"/>
      <c r="D61"/>
    </row>
    <row r="62" spans="1:4" ht="16" customHeight="1" x14ac:dyDescent="0.35">
      <c r="A62" s="51" t="s">
        <v>58</v>
      </c>
      <c r="B62" s="24">
        <v>153556.19</v>
      </c>
      <c r="C62" s="8"/>
      <c r="D62"/>
    </row>
    <row r="63" spans="1:4" ht="16" customHeight="1" x14ac:dyDescent="0.35">
      <c r="A63" s="49" t="s">
        <v>87</v>
      </c>
      <c r="B63" s="20">
        <v>1222.6199999999999</v>
      </c>
      <c r="C63" s="8"/>
      <c r="D63"/>
    </row>
    <row r="64" spans="1:4" ht="16" customHeight="1" x14ac:dyDescent="0.35">
      <c r="A64" s="49" t="s">
        <v>88</v>
      </c>
      <c r="B64" s="20">
        <f>1887.12+50</f>
        <v>1937.12</v>
      </c>
      <c r="C64" s="8"/>
      <c r="D64"/>
    </row>
    <row r="65" spans="1:4" ht="16" customHeight="1" x14ac:dyDescent="0.35">
      <c r="A65" s="49" t="s">
        <v>89</v>
      </c>
      <c r="B65" s="20">
        <f>13933.5+13933.5</f>
        <v>27867</v>
      </c>
      <c r="C65" s="8"/>
      <c r="D65"/>
    </row>
    <row r="66" spans="1:4" ht="16" customHeight="1" x14ac:dyDescent="0.35">
      <c r="A66" s="49" t="s">
        <v>90</v>
      </c>
      <c r="B66" s="20">
        <f>11.42+2.01</f>
        <v>13.43</v>
      </c>
      <c r="C66" s="8"/>
      <c r="D66"/>
    </row>
    <row r="67" spans="1:4" ht="16" customHeight="1" x14ac:dyDescent="0.35">
      <c r="A67" s="49" t="s">
        <v>91</v>
      </c>
      <c r="B67" s="20">
        <v>477.26</v>
      </c>
      <c r="C67" s="8"/>
      <c r="D67"/>
    </row>
    <row r="68" spans="1:4" ht="16" customHeight="1" x14ac:dyDescent="0.35">
      <c r="A68" s="49" t="s">
        <v>92</v>
      </c>
      <c r="B68" s="20">
        <v>122038.75999999994</v>
      </c>
      <c r="C68" s="8"/>
      <c r="D68"/>
    </row>
    <row r="69" spans="1:4" ht="16" customHeight="1" x14ac:dyDescent="0.35">
      <c r="A69" s="26" t="s">
        <v>98</v>
      </c>
      <c r="B69" s="24">
        <f>SUM(B48+B51+B53+B58+B62)</f>
        <v>19510436.849999998</v>
      </c>
      <c r="C69" s="9"/>
      <c r="D69"/>
    </row>
    <row r="70" spans="1:4" ht="16" customHeight="1" x14ac:dyDescent="0.35">
      <c r="A70" s="26"/>
      <c r="B70" s="27"/>
      <c r="C70" s="9"/>
      <c r="D70"/>
    </row>
    <row r="71" spans="1:4" ht="16" customHeight="1" x14ac:dyDescent="0.35">
      <c r="A71" s="44" t="s">
        <v>5</v>
      </c>
      <c r="B71" s="45"/>
      <c r="C71" s="9"/>
      <c r="D71"/>
    </row>
    <row r="72" spans="1:4" ht="16" customHeight="1" x14ac:dyDescent="0.35">
      <c r="A72" s="58" t="s">
        <v>37</v>
      </c>
      <c r="B72" s="24">
        <v>21054259.030000001</v>
      </c>
      <c r="C72" s="9"/>
      <c r="D72"/>
    </row>
    <row r="73" spans="1:4" ht="16" customHeight="1" x14ac:dyDescent="0.35">
      <c r="A73" s="47" t="s">
        <v>93</v>
      </c>
      <c r="B73" s="20">
        <v>3197927.1</v>
      </c>
      <c r="C73" s="9"/>
      <c r="D73"/>
    </row>
    <row r="74" spans="1:4" ht="16" customHeight="1" x14ac:dyDescent="0.35">
      <c r="A74" s="60" t="s">
        <v>94</v>
      </c>
      <c r="B74" s="20">
        <v>17324159.089999996</v>
      </c>
      <c r="C74" s="9"/>
      <c r="D74"/>
    </row>
    <row r="75" spans="1:4" ht="16" customHeight="1" x14ac:dyDescent="0.35">
      <c r="A75" s="60" t="s">
        <v>95</v>
      </c>
      <c r="B75" s="20">
        <v>604129.68000000005</v>
      </c>
      <c r="C75" s="9"/>
      <c r="D75"/>
    </row>
    <row r="76" spans="1:4" ht="16" customHeight="1" x14ac:dyDescent="0.35">
      <c r="A76" s="58" t="s">
        <v>38</v>
      </c>
      <c r="B76" s="24">
        <v>2396684.63</v>
      </c>
      <c r="C76" s="9"/>
      <c r="D76"/>
    </row>
    <row r="77" spans="1:4" ht="16" customHeight="1" x14ac:dyDescent="0.35">
      <c r="A77" s="60" t="s">
        <v>96</v>
      </c>
      <c r="B77" s="20">
        <v>2248486.08</v>
      </c>
      <c r="C77" s="9"/>
      <c r="D77"/>
    </row>
    <row r="78" spans="1:4" ht="16" customHeight="1" x14ac:dyDescent="0.35">
      <c r="A78" s="60" t="s">
        <v>97</v>
      </c>
      <c r="B78" s="20">
        <v>76241.7</v>
      </c>
      <c r="C78" s="9"/>
      <c r="D78"/>
    </row>
    <row r="79" spans="1:4" ht="16" customHeight="1" x14ac:dyDescent="0.35">
      <c r="A79" s="25" t="s">
        <v>99</v>
      </c>
      <c r="B79" s="24">
        <f>SUM(B72+B76)</f>
        <v>23450943.66</v>
      </c>
      <c r="C79" s="9"/>
      <c r="D79"/>
    </row>
    <row r="80" spans="1:4" s="11" customFormat="1" ht="16" customHeight="1" x14ac:dyDescent="0.35">
      <c r="A80" s="29"/>
      <c r="B80" s="30"/>
      <c r="C80" s="10"/>
    </row>
    <row r="81" spans="1:4" ht="16" customHeight="1" x14ac:dyDescent="0.35">
      <c r="A81" s="31" t="s">
        <v>6</v>
      </c>
      <c r="B81" s="32"/>
      <c r="C81" s="3"/>
      <c r="D81"/>
    </row>
    <row r="82" spans="1:4" ht="16" customHeight="1" x14ac:dyDescent="0.35">
      <c r="A82" s="61" t="s">
        <v>39</v>
      </c>
      <c r="B82" s="24">
        <v>17057786.699999999</v>
      </c>
      <c r="C82" s="3"/>
      <c r="D82"/>
    </row>
    <row r="83" spans="1:4" ht="16" customHeight="1" x14ac:dyDescent="0.35">
      <c r="A83" s="49" t="s">
        <v>101</v>
      </c>
      <c r="B83" s="20">
        <v>16126915</v>
      </c>
      <c r="C83" s="3"/>
      <c r="D83"/>
    </row>
    <row r="84" spans="1:4" ht="16" customHeight="1" x14ac:dyDescent="0.35">
      <c r="A84" s="49" t="s">
        <v>102</v>
      </c>
      <c r="B84" s="20">
        <v>710000</v>
      </c>
      <c r="C84" s="3"/>
      <c r="D84"/>
    </row>
    <row r="85" spans="1:4" ht="16" customHeight="1" x14ac:dyDescent="0.35">
      <c r="A85" s="49" t="s">
        <v>103</v>
      </c>
      <c r="B85" s="20">
        <v>220871.7</v>
      </c>
      <c r="C85" s="3"/>
      <c r="D85"/>
    </row>
    <row r="86" spans="1:4" ht="16" customHeight="1" x14ac:dyDescent="0.35">
      <c r="A86" s="51" t="s">
        <v>40</v>
      </c>
      <c r="B86" s="24">
        <v>2396684.63</v>
      </c>
      <c r="C86" s="3"/>
      <c r="D86"/>
    </row>
    <row r="87" spans="1:4" ht="16" customHeight="1" x14ac:dyDescent="0.35">
      <c r="A87" s="49" t="s">
        <v>100</v>
      </c>
      <c r="B87" s="20">
        <f>B86</f>
        <v>2396684.63</v>
      </c>
      <c r="C87" s="3"/>
      <c r="D87"/>
    </row>
    <row r="88" spans="1:4" ht="16" customHeight="1" x14ac:dyDescent="0.35">
      <c r="A88" s="28" t="s">
        <v>123</v>
      </c>
      <c r="B88" s="33">
        <f>B82+B86</f>
        <v>19454471.329999998</v>
      </c>
      <c r="C88" s="3"/>
      <c r="D88"/>
    </row>
    <row r="89" spans="1:4" s="11" customFormat="1" ht="16" customHeight="1" x14ac:dyDescent="0.35">
      <c r="A89" s="29"/>
      <c r="B89" s="30"/>
      <c r="C89" s="10"/>
    </row>
    <row r="90" spans="1:4" ht="16" customHeight="1" x14ac:dyDescent="0.35">
      <c r="A90" s="28" t="s">
        <v>7</v>
      </c>
      <c r="B90" s="34"/>
      <c r="C90" s="3"/>
      <c r="D90"/>
    </row>
    <row r="91" spans="1:4" ht="16" customHeight="1" x14ac:dyDescent="0.35">
      <c r="A91" s="28" t="s">
        <v>8</v>
      </c>
      <c r="B91" s="28"/>
      <c r="C91" s="5"/>
      <c r="D91"/>
    </row>
    <row r="92" spans="1:4" ht="16" customHeight="1" x14ac:dyDescent="0.35">
      <c r="A92" s="61" t="s">
        <v>9</v>
      </c>
      <c r="B92" s="24">
        <v>5316252.55</v>
      </c>
      <c r="C92" s="8"/>
      <c r="D92"/>
    </row>
    <row r="93" spans="1:4" ht="16" customHeight="1" x14ac:dyDescent="0.35">
      <c r="A93" s="26" t="s">
        <v>10</v>
      </c>
      <c r="B93" s="24">
        <v>8000037.7800000003</v>
      </c>
      <c r="C93" s="8"/>
      <c r="D93"/>
    </row>
    <row r="94" spans="1:4" ht="16" customHeight="1" x14ac:dyDescent="0.35">
      <c r="A94" s="26" t="s">
        <v>11</v>
      </c>
      <c r="B94" s="24">
        <v>3286777.85</v>
      </c>
      <c r="C94" s="8"/>
      <c r="D94"/>
    </row>
    <row r="95" spans="1:4" ht="16" customHeight="1" x14ac:dyDescent="0.35">
      <c r="A95" s="61" t="s">
        <v>12</v>
      </c>
      <c r="B95" s="24">
        <v>3075.64</v>
      </c>
      <c r="C95" s="8"/>
      <c r="D95"/>
    </row>
    <row r="96" spans="1:4" ht="16" customHeight="1" x14ac:dyDescent="0.35">
      <c r="A96" s="61" t="s">
        <v>13</v>
      </c>
      <c r="B96" s="24">
        <v>812588.69</v>
      </c>
      <c r="C96" s="8"/>
      <c r="D96"/>
    </row>
    <row r="97" spans="1:4" ht="18.5" customHeight="1" x14ac:dyDescent="0.35">
      <c r="A97" s="61" t="s">
        <v>14</v>
      </c>
      <c r="B97" s="24">
        <v>2493452.7200000002</v>
      </c>
      <c r="C97" s="8"/>
      <c r="D97"/>
    </row>
    <row r="98" spans="1:4" ht="18.5" customHeight="1" x14ac:dyDescent="0.35">
      <c r="A98" s="50" t="s">
        <v>104</v>
      </c>
      <c r="B98" s="20">
        <v>2342868.2999999998</v>
      </c>
      <c r="C98" s="8"/>
      <c r="D98"/>
    </row>
    <row r="99" spans="1:4" ht="18.5" customHeight="1" x14ac:dyDescent="0.35">
      <c r="A99" s="50" t="s">
        <v>105</v>
      </c>
      <c r="B99" s="20">
        <v>150584.41999999998</v>
      </c>
      <c r="C99" s="8"/>
      <c r="D99"/>
    </row>
    <row r="100" spans="1:4" ht="29.15" customHeight="1" x14ac:dyDescent="0.35">
      <c r="A100" s="61" t="s">
        <v>46</v>
      </c>
      <c r="B100" s="24">
        <v>434637.41</v>
      </c>
      <c r="C100" s="8"/>
      <c r="D100"/>
    </row>
    <row r="101" spans="1:4" ht="16" customHeight="1" x14ac:dyDescent="0.35">
      <c r="A101" s="61" t="s">
        <v>49</v>
      </c>
      <c r="B101" s="24">
        <v>10781.02</v>
      </c>
      <c r="C101" s="8"/>
      <c r="D101"/>
    </row>
    <row r="102" spans="1:4" ht="16" customHeight="1" x14ac:dyDescent="0.35">
      <c r="A102" s="50" t="s">
        <v>106</v>
      </c>
      <c r="B102" s="20">
        <v>10781.02</v>
      </c>
      <c r="C102" s="8"/>
      <c r="D102"/>
    </row>
    <row r="103" spans="1:4" ht="16" customHeight="1" x14ac:dyDescent="0.35">
      <c r="A103" s="51" t="s">
        <v>121</v>
      </c>
      <c r="B103" s="24">
        <f>SUM(B92+B93+B94+B95+B96+B97+B100+B101)</f>
        <v>20357603.66</v>
      </c>
      <c r="C103" s="8"/>
      <c r="D103"/>
    </row>
    <row r="104" spans="1:4" ht="16" customHeight="1" x14ac:dyDescent="0.35">
      <c r="A104" s="29"/>
      <c r="B104" s="35"/>
      <c r="C104" s="8"/>
      <c r="D104"/>
    </row>
    <row r="105" spans="1:4" ht="16" customHeight="1" x14ac:dyDescent="0.35">
      <c r="A105" s="44" t="s">
        <v>15</v>
      </c>
      <c r="B105" s="44"/>
      <c r="C105" s="9"/>
      <c r="D105"/>
    </row>
    <row r="106" spans="1:4" ht="16" customHeight="1" x14ac:dyDescent="0.35">
      <c r="A106" s="50" t="s">
        <v>47</v>
      </c>
      <c r="B106" s="20">
        <v>128409.28</v>
      </c>
      <c r="C106" s="9"/>
      <c r="D106"/>
    </row>
    <row r="107" spans="1:4" ht="16" customHeight="1" x14ac:dyDescent="0.35">
      <c r="A107" s="50" t="s">
        <v>16</v>
      </c>
      <c r="B107" s="20">
        <v>0</v>
      </c>
      <c r="C107" s="9"/>
      <c r="D107"/>
    </row>
    <row r="108" spans="1:4" ht="16" customHeight="1" x14ac:dyDescent="0.35">
      <c r="A108" s="50" t="s">
        <v>17</v>
      </c>
      <c r="B108" s="20">
        <v>0</v>
      </c>
      <c r="C108" s="9"/>
      <c r="D108"/>
    </row>
    <row r="109" spans="1:4" ht="16" customHeight="1" x14ac:dyDescent="0.35">
      <c r="A109" s="50" t="s">
        <v>48</v>
      </c>
      <c r="B109" s="20">
        <v>0</v>
      </c>
      <c r="C109" s="9"/>
      <c r="D109"/>
    </row>
    <row r="110" spans="1:4" ht="16" customHeight="1" x14ac:dyDescent="0.35">
      <c r="A110" s="51" t="s">
        <v>29</v>
      </c>
      <c r="B110" s="24">
        <f>SUM(B106:B109)</f>
        <v>128409.28</v>
      </c>
      <c r="C110" s="3"/>
      <c r="D110"/>
    </row>
    <row r="111" spans="1:4" ht="16" customHeight="1" x14ac:dyDescent="0.35">
      <c r="A111" s="51" t="s">
        <v>30</v>
      </c>
      <c r="B111" s="24">
        <f>B103+B110</f>
        <v>20486012.940000001</v>
      </c>
      <c r="C111" s="3"/>
      <c r="D111"/>
    </row>
    <row r="112" spans="1:4" ht="16" customHeight="1" x14ac:dyDescent="0.35">
      <c r="A112" s="29"/>
      <c r="B112" s="27"/>
      <c r="C112" s="3"/>
      <c r="D112"/>
    </row>
    <row r="113" spans="1:5" ht="16" customHeight="1" x14ac:dyDescent="0.35">
      <c r="A113" s="31" t="s">
        <v>18</v>
      </c>
      <c r="B113" s="32"/>
      <c r="C113" s="3"/>
      <c r="D113"/>
    </row>
    <row r="114" spans="1:5" ht="16" customHeight="1" x14ac:dyDescent="0.35">
      <c r="A114" s="50" t="s">
        <v>19</v>
      </c>
      <c r="B114" s="20">
        <v>0</v>
      </c>
      <c r="C114" s="9"/>
      <c r="D114" s="15"/>
    </row>
    <row r="115" spans="1:5" ht="16" customHeight="1" x14ac:dyDescent="0.35">
      <c r="A115" s="50" t="s">
        <v>50</v>
      </c>
      <c r="B115" s="20">
        <v>0</v>
      </c>
      <c r="C115" s="1"/>
      <c r="D115"/>
    </row>
    <row r="116" spans="1:5" ht="16" customHeight="1" x14ac:dyDescent="0.35">
      <c r="A116" s="51" t="s">
        <v>31</v>
      </c>
      <c r="B116" s="52">
        <f>B114+B115</f>
        <v>0</v>
      </c>
      <c r="C116" s="1"/>
      <c r="D116"/>
    </row>
    <row r="117" spans="1:5" s="11" customFormat="1" ht="16" customHeight="1" x14ac:dyDescent="0.35">
      <c r="A117" s="51"/>
      <c r="B117" s="51"/>
      <c r="C117" s="12"/>
      <c r="E117" s="38">
        <f>B45+B69-B111</f>
        <v>6911480.1599999778</v>
      </c>
    </row>
    <row r="118" spans="1:5" ht="16" customHeight="1" x14ac:dyDescent="0.35">
      <c r="A118" s="42" t="s">
        <v>56</v>
      </c>
      <c r="B118" s="43"/>
      <c r="C118" s="7"/>
      <c r="D118"/>
      <c r="E118" s="15">
        <f>B135-E117</f>
        <v>0</v>
      </c>
    </row>
    <row r="119" spans="1:5" ht="16" customHeight="1" x14ac:dyDescent="0.35">
      <c r="A119" s="56" t="s">
        <v>20</v>
      </c>
      <c r="B119" s="57">
        <v>2602.84</v>
      </c>
      <c r="C119" s="7"/>
      <c r="D119"/>
    </row>
    <row r="120" spans="1:5" ht="16" customHeight="1" x14ac:dyDescent="0.35">
      <c r="A120" s="56" t="s">
        <v>124</v>
      </c>
      <c r="B120" s="24">
        <v>21686.49</v>
      </c>
      <c r="C120" s="7"/>
      <c r="D120" s="15"/>
    </row>
    <row r="121" spans="1:5" ht="16" customHeight="1" x14ac:dyDescent="0.35">
      <c r="A121" s="47" t="s">
        <v>107</v>
      </c>
      <c r="B121" s="20">
        <v>14996.249999984873</v>
      </c>
      <c r="C121" s="7"/>
      <c r="D121" s="15"/>
    </row>
    <row r="122" spans="1:5" ht="16" customHeight="1" x14ac:dyDescent="0.35">
      <c r="A122" s="47" t="s">
        <v>108</v>
      </c>
      <c r="B122" s="20">
        <v>0</v>
      </c>
      <c r="C122" s="7"/>
      <c r="D122" s="15"/>
    </row>
    <row r="123" spans="1:5" ht="16" customHeight="1" x14ac:dyDescent="0.35">
      <c r="A123" s="47" t="s">
        <v>109</v>
      </c>
      <c r="B123" s="20">
        <v>0.05</v>
      </c>
      <c r="C123" s="7"/>
      <c r="D123" s="15"/>
    </row>
    <row r="124" spans="1:5" ht="16" customHeight="1" x14ac:dyDescent="0.35">
      <c r="A124" s="47" t="s">
        <v>110</v>
      </c>
      <c r="B124" s="20">
        <v>5635.190000000046</v>
      </c>
      <c r="C124" s="7"/>
      <c r="D124" s="15"/>
    </row>
    <row r="125" spans="1:5" ht="16" customHeight="1" x14ac:dyDescent="0.35">
      <c r="A125" s="47" t="s">
        <v>111</v>
      </c>
      <c r="B125" s="20">
        <v>1055.0000000037253</v>
      </c>
      <c r="C125" s="7"/>
      <c r="D125" s="15"/>
    </row>
    <row r="126" spans="1:5" ht="16" customHeight="1" x14ac:dyDescent="0.35">
      <c r="A126" s="56" t="s">
        <v>41</v>
      </c>
      <c r="B126" s="24">
        <v>6887190.8300000001</v>
      </c>
      <c r="C126" s="13"/>
      <c r="D126"/>
    </row>
    <row r="127" spans="1:5" ht="16" customHeight="1" x14ac:dyDescent="0.35">
      <c r="A127" s="47" t="s">
        <v>112</v>
      </c>
      <c r="B127" s="20">
        <v>640321.75000000326</v>
      </c>
      <c r="C127" s="13"/>
      <c r="D127"/>
    </row>
    <row r="128" spans="1:5" ht="16" customHeight="1" x14ac:dyDescent="0.35">
      <c r="A128" s="47" t="s">
        <v>113</v>
      </c>
      <c r="B128" s="20">
        <v>0</v>
      </c>
      <c r="C128" s="13"/>
      <c r="D128"/>
    </row>
    <row r="129" spans="1:5" ht="16" customHeight="1" x14ac:dyDescent="0.35">
      <c r="A129" s="47" t="s">
        <v>114</v>
      </c>
      <c r="B129" s="20">
        <v>0</v>
      </c>
      <c r="C129" s="13"/>
      <c r="D129"/>
    </row>
    <row r="130" spans="1:5" ht="16" customHeight="1" x14ac:dyDescent="0.35">
      <c r="A130" s="47" t="s">
        <v>115</v>
      </c>
      <c r="B130" s="20">
        <v>710908.72999999986</v>
      </c>
      <c r="C130" s="13"/>
      <c r="D130"/>
    </row>
    <row r="131" spans="1:5" ht="16" customHeight="1" x14ac:dyDescent="0.35">
      <c r="A131" s="47" t="s">
        <v>116</v>
      </c>
      <c r="B131" s="20">
        <v>2904722.98</v>
      </c>
      <c r="C131" s="13"/>
      <c r="D131"/>
    </row>
    <row r="132" spans="1:5" ht="16" customHeight="1" x14ac:dyDescent="0.35">
      <c r="A132" s="47" t="s">
        <v>117</v>
      </c>
      <c r="B132" s="20">
        <v>0</v>
      </c>
      <c r="C132" s="13"/>
      <c r="D132"/>
    </row>
    <row r="133" spans="1:5" ht="16" customHeight="1" x14ac:dyDescent="0.35">
      <c r="A133" s="47" t="s">
        <v>118</v>
      </c>
      <c r="B133" s="20">
        <v>2409779.17</v>
      </c>
      <c r="C133" s="13"/>
      <c r="D133"/>
    </row>
    <row r="134" spans="1:5" ht="16" customHeight="1" x14ac:dyDescent="0.35">
      <c r="A134" s="47" t="s">
        <v>119</v>
      </c>
      <c r="B134" s="20">
        <v>221458.2</v>
      </c>
      <c r="C134" s="13"/>
      <c r="D134"/>
    </row>
    <row r="135" spans="1:5" ht="16" customHeight="1" x14ac:dyDescent="0.35">
      <c r="A135" s="51" t="s">
        <v>120</v>
      </c>
      <c r="B135" s="24">
        <f>(B45+B69)-(B111+B116)</f>
        <v>6911480.1599999778</v>
      </c>
      <c r="C135" s="13"/>
      <c r="D135" s="15"/>
    </row>
    <row r="136" spans="1:5" ht="16" customHeight="1" x14ac:dyDescent="0.35">
      <c r="A136" s="53" t="s">
        <v>42</v>
      </c>
      <c r="B136" s="27"/>
      <c r="C136" s="1"/>
    </row>
    <row r="137" spans="1:5" ht="16" customHeight="1" x14ac:dyDescent="0.35">
      <c r="A137" s="39" t="s">
        <v>21</v>
      </c>
      <c r="B137" s="41"/>
      <c r="C137" s="1"/>
    </row>
    <row r="138" spans="1:5" ht="16" customHeight="1" x14ac:dyDescent="0.35">
      <c r="A138" s="54" t="s">
        <v>54</v>
      </c>
      <c r="B138" s="24">
        <v>0</v>
      </c>
      <c r="C138" s="1"/>
    </row>
    <row r="139" spans="1:5" ht="16" customHeight="1" x14ac:dyDescent="0.35">
      <c r="A139" s="54" t="s">
        <v>22</v>
      </c>
      <c r="B139" s="24">
        <v>0</v>
      </c>
      <c r="C139" s="1"/>
      <c r="E139" s="15"/>
    </row>
    <row r="140" spans="1:5" ht="16" customHeight="1" x14ac:dyDescent="0.35">
      <c r="A140" s="54" t="s">
        <v>55</v>
      </c>
      <c r="B140" s="24">
        <v>0</v>
      </c>
      <c r="C140" s="1"/>
    </row>
    <row r="141" spans="1:5" ht="16" customHeight="1" x14ac:dyDescent="0.35">
      <c r="A141" s="39" t="s">
        <v>23</v>
      </c>
      <c r="B141" s="40">
        <f>B138+B139+B140</f>
        <v>0</v>
      </c>
    </row>
    <row r="142" spans="1:5" x14ac:dyDescent="0.35">
      <c r="A142" s="68" t="s">
        <v>122</v>
      </c>
      <c r="B142" s="69"/>
    </row>
    <row r="143" spans="1:5" ht="12.5" customHeight="1" x14ac:dyDescent="0.35">
      <c r="A143" s="55"/>
      <c r="B143" s="55"/>
    </row>
    <row r="144" spans="1:5" ht="15.75" customHeight="1" x14ac:dyDescent="0.35">
      <c r="A144" s="37" t="s">
        <v>51</v>
      </c>
      <c r="B144" s="36" t="s">
        <v>126</v>
      </c>
    </row>
    <row r="145" spans="1:2" x14ac:dyDescent="0.35">
      <c r="A145" s="62"/>
      <c r="B145" s="62"/>
    </row>
    <row r="155" spans="1:2" ht="18" customHeight="1" x14ac:dyDescent="0.35">
      <c r="B155" s="14"/>
    </row>
  </sheetData>
  <mergeCells count="7">
    <mergeCell ref="A145:B145"/>
    <mergeCell ref="A22:B22"/>
    <mergeCell ref="B23:B24"/>
    <mergeCell ref="A1:B1"/>
    <mergeCell ref="A2:B7"/>
    <mergeCell ref="A8:B9"/>
    <mergeCell ref="A142:B142"/>
  </mergeCells>
  <phoneticPr fontId="4" type="noConversion"/>
  <printOptions horizontalCentered="1" verticalCentered="1"/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2024-09-27T17:46:13Z</cp:lastPrinted>
  <dcterms:created xsi:type="dcterms:W3CDTF">2021-09-23T15:15:02Z</dcterms:created>
  <dcterms:modified xsi:type="dcterms:W3CDTF">2024-09-27T17:46:46Z</dcterms:modified>
  <dc:language>pt-BR</dc:language>
</cp:coreProperties>
</file>