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16352-sara\Desktop\Relatório Gerencial de Produção Consolidado 2024\CRER\"/>
    </mc:Choice>
  </mc:AlternateContent>
  <xr:revisionPtr revIDLastSave="0" documentId="13_ncr:1_{7A73D61C-D303-4F6C-A9A3-788EE82DA8E2}" xr6:coauthVersionLast="47" xr6:coauthVersionMax="47" xr10:uidLastSave="{00000000-0000-0000-0000-000000000000}"/>
  <bookViews>
    <workbookView xWindow="-19320" yWindow="-120" windowWidth="19440" windowHeight="15000" xr2:uid="{00000000-000D-0000-FFFF-FFFF00000000}"/>
  </bookViews>
  <sheets>
    <sheet name="Consolidado 2024" sheetId="1" r:id="rId1"/>
  </sheets>
  <definedNames>
    <definedName name="_xlnm.Print_Area" localSheetId="0">'Consolidado 2024'!$A$1:$R$145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9" i="1" l="1"/>
  <c r="D109" i="1" l="1"/>
  <c r="C109" i="1" l="1"/>
  <c r="R23" i="1" l="1"/>
  <c r="Q36" i="1" l="1"/>
  <c r="Q23" i="1"/>
  <c r="P109" i="1" l="1"/>
  <c r="P53" i="1"/>
  <c r="P52" i="1"/>
  <c r="P50" i="1"/>
  <c r="P49" i="1"/>
  <c r="P48" i="1"/>
  <c r="P23" i="1"/>
  <c r="O23" i="1" l="1"/>
  <c r="N109" i="1" l="1"/>
  <c r="N23" i="1"/>
  <c r="M23" i="1" l="1"/>
  <c r="L23" i="1" l="1"/>
  <c r="K23" i="1"/>
  <c r="J23" i="1"/>
  <c r="H23" i="1"/>
  <c r="F72" i="1" l="1"/>
  <c r="D37" i="1"/>
  <c r="E37" i="1"/>
  <c r="G23" i="1"/>
  <c r="F23" i="1"/>
  <c r="D23" i="1"/>
  <c r="C23" i="1"/>
  <c r="F14" i="1"/>
  <c r="D14" i="1"/>
  <c r="C14" i="1"/>
  <c r="J55" i="1" l="1"/>
  <c r="K55" i="1"/>
  <c r="L55" i="1"/>
  <c r="M55" i="1"/>
  <c r="N55" i="1"/>
  <c r="O55" i="1"/>
  <c r="P55" i="1"/>
  <c r="Q55" i="1"/>
  <c r="R55" i="1"/>
  <c r="I55" i="1"/>
  <c r="H55" i="1"/>
  <c r="G55" i="1"/>
  <c r="C72" i="1"/>
  <c r="B72" i="1"/>
  <c r="I109" i="1" l="1"/>
  <c r="G109" i="1"/>
  <c r="G14" i="1"/>
  <c r="B55" i="1" l="1"/>
  <c r="R109" i="1" l="1"/>
  <c r="Q109" i="1"/>
  <c r="M37" i="1" l="1"/>
  <c r="H37" i="1" l="1"/>
  <c r="F90" i="1" l="1"/>
  <c r="F37" i="1"/>
  <c r="I23" i="1" l="1"/>
  <c r="H109" i="1" l="1"/>
  <c r="E90" i="1" l="1"/>
  <c r="H90" i="1"/>
  <c r="H72" i="1"/>
  <c r="I72" i="1"/>
  <c r="E72" i="1"/>
  <c r="G72" i="1"/>
  <c r="J72" i="1"/>
  <c r="E55" i="1"/>
  <c r="F55" i="1"/>
  <c r="G42" i="1"/>
  <c r="G43" i="1" s="1"/>
  <c r="F43" i="1"/>
  <c r="H43" i="1"/>
  <c r="I43" i="1"/>
  <c r="E43" i="1"/>
  <c r="I37" i="1"/>
  <c r="E23" i="1"/>
  <c r="H14" i="1"/>
  <c r="I14" i="1"/>
  <c r="R90" i="1"/>
  <c r="R72" i="1"/>
  <c r="Q72" i="1"/>
  <c r="R43" i="1"/>
  <c r="Q43" i="1"/>
  <c r="E14" i="1" l="1"/>
  <c r="O109" i="1" l="1"/>
  <c r="M109" i="1"/>
  <c r="L109" i="1"/>
  <c r="K109" i="1"/>
  <c r="J109" i="1"/>
  <c r="B37" i="1"/>
  <c r="C37" i="1"/>
  <c r="J37" i="1"/>
  <c r="K37" i="1"/>
  <c r="L37" i="1"/>
  <c r="N37" i="1"/>
  <c r="O37" i="1"/>
  <c r="P37" i="1"/>
  <c r="Q37" i="1"/>
  <c r="R37" i="1"/>
  <c r="D72" i="1"/>
  <c r="K72" i="1"/>
  <c r="L72" i="1"/>
  <c r="M72" i="1"/>
  <c r="N72" i="1"/>
  <c r="O72" i="1"/>
  <c r="P72" i="1"/>
  <c r="R14" i="1" l="1"/>
  <c r="B90" i="1"/>
  <c r="Q90" i="1"/>
  <c r="P90" i="1"/>
  <c r="O90" i="1"/>
  <c r="N90" i="1"/>
  <c r="M90" i="1"/>
  <c r="L90" i="1"/>
  <c r="K90" i="1"/>
  <c r="J90" i="1"/>
  <c r="D90" i="1"/>
  <c r="C90" i="1"/>
  <c r="D55" i="1"/>
  <c r="C55" i="1"/>
  <c r="B43" i="1"/>
  <c r="P43" i="1"/>
  <c r="O43" i="1"/>
  <c r="N43" i="1"/>
  <c r="M43" i="1"/>
  <c r="L43" i="1"/>
  <c r="K43" i="1"/>
  <c r="J43" i="1"/>
  <c r="D43" i="1"/>
  <c r="C43" i="1"/>
  <c r="J14" i="1"/>
  <c r="K14" i="1"/>
  <c r="L14" i="1"/>
  <c r="M14" i="1"/>
  <c r="N14" i="1"/>
  <c r="O14" i="1"/>
  <c r="P14" i="1"/>
  <c r="Q14" i="1"/>
  <c r="B14" i="1"/>
  <c r="B23" i="1"/>
</calcChain>
</file>

<file path=xl/sharedStrings.xml><?xml version="1.0" encoding="utf-8"?>
<sst xmlns="http://schemas.openxmlformats.org/spreadsheetml/2006/main" count="375" uniqueCount="132">
  <si>
    <t>1. INTERNAÇÕES HOSPITALARES</t>
  </si>
  <si>
    <t>TOTAL DO INDICADOR</t>
  </si>
  <si>
    <t>Consulta Médica na Atenção Especializada</t>
  </si>
  <si>
    <t>Consulta Multiprofissional na Atenção Especializada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</si>
  <si>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</si>
  <si>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</si>
  <si>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</si>
  <si>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</si>
  <si>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</si>
  <si>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</si>
  <si>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</si>
  <si>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</si>
  <si>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</si>
  <si>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</si>
  <si>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</si>
  <si>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</si>
  <si>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Centro Estadual de Reabilitação e Readaptação Dr. Henrique Santillo - CRER</t>
  </si>
  <si>
    <t>Saídas Cirúrgicas</t>
  </si>
  <si>
    <t>Saídas de Clínica Médica</t>
  </si>
  <si>
    <t>Saídas Reabilitação</t>
  </si>
  <si>
    <t>2. CIRURGIAS</t>
  </si>
  <si>
    <t xml:space="preserve">Indicador </t>
  </si>
  <si>
    <t>3. ATENDIMENTOS AMBULATORIAIS</t>
  </si>
  <si>
    <t>Consulta Multiprofissionais - Aconselhamento genético</t>
  </si>
  <si>
    <t>Atendimentos Odontológico PNE - Consulta</t>
  </si>
  <si>
    <t>Atendimentos Odontológico PNE - Procedimentos</t>
  </si>
  <si>
    <t>Atendimento buco maxilo - Consulta 1° vez</t>
  </si>
  <si>
    <t>Atendimento buco maxilo - Outras consultas</t>
  </si>
  <si>
    <t xml:space="preserve">Atendimento buco maxilo - Procedimento </t>
  </si>
  <si>
    <t>4. SERVIÇO DE ATENÇÃO DOMICILIAR - SAD</t>
  </si>
  <si>
    <t>Atendimentos do Serviço de Atenção Domiciliar - Paciente</t>
  </si>
  <si>
    <t>5. TERAPIAS ESPECIALIZADAS</t>
  </si>
  <si>
    <t>6. OFICINA ORTOPÉDICA</t>
  </si>
  <si>
    <t>Próteses auditivas</t>
  </si>
  <si>
    <t>7. SADT EXTERNO (OFERTADOS)</t>
  </si>
  <si>
    <t>Bera</t>
  </si>
  <si>
    <t>Doppler (MMII, MMSS, carótida e transcraniano)</t>
  </si>
  <si>
    <t>Ecocardiograma (transesofágico, de stress e transtorácico)</t>
  </si>
  <si>
    <t>Eletrocardiograma</t>
  </si>
  <si>
    <t>Eletroencefalograma</t>
  </si>
  <si>
    <t>Eletroneuromiografia</t>
  </si>
  <si>
    <t>Espirometria</t>
  </si>
  <si>
    <t>Laboratório de Análises Clínicas</t>
  </si>
  <si>
    <t>Laboratório de Genética</t>
  </si>
  <si>
    <t>Radiologia</t>
  </si>
  <si>
    <t>Ressonância Nuclear Magnética</t>
  </si>
  <si>
    <t>Tomografia Computadorizada</t>
  </si>
  <si>
    <t>Videolaringoscopia</t>
  </si>
  <si>
    <t>Ofertado</t>
  </si>
  <si>
    <t>Realizado</t>
  </si>
  <si>
    <t>Atendimento buco maxilo - Ortognática</t>
  </si>
  <si>
    <t>RELATÓRIO GERENCIAL DE PRODUÇÃO - CONSOLIDADO</t>
  </si>
  <si>
    <t>Meta mensal 
(13° Termo Aditivo)</t>
  </si>
  <si>
    <t>Realizada</t>
  </si>
  <si>
    <t>NTMC</t>
  </si>
  <si>
    <t>8. SADT EXTERNO (REALIZADO)</t>
  </si>
  <si>
    <t>-</t>
  </si>
  <si>
    <t>* NTMC - Não tem meta contratada</t>
  </si>
  <si>
    <t>9. INDICADORES DE DESEMPENHO</t>
  </si>
  <si>
    <t>Taxa de Ocupação Hospitalar</t>
  </si>
  <si>
    <t>Tempo Médio de Permanência Hospitalar (dias)</t>
  </si>
  <si>
    <t>Índice de Intervalo de Substituição de Leito (horas)</t>
  </si>
  <si>
    <t>Taxa de Readmissão Hospitalar (29 dias)</t>
  </si>
  <si>
    <t>Taxa de Readmissão em UTI (48 horas)</t>
  </si>
  <si>
    <t>Percentual de Ocorrência de Glosas no SIH - DATASUS</t>
  </si>
  <si>
    <t>Percentual de Suspensão de Cirurgias Programadas por Condições Operacionais (causas relacionadas a organização da unidade)</t>
  </si>
  <si>
    <t>Razão de Quantitativo de consultas ofertadas</t>
  </si>
  <si>
    <t>Percentual de Exames de Imagem com resultado disponibilizado em até 10 dias</t>
  </si>
  <si>
    <t>Percentual de cirurgias eletivas realizadas com TMAT (Tempo máximo aceitável para tratamento) expirado (↓) para o primeiro ano</t>
  </si>
  <si>
    <t>Percentual de cirurgias eletivas realizadas com TMAT (Tempo máximo aceitável para tratamento) expirado (↓) para o segundo ano</t>
  </si>
  <si>
    <t>Percentual de Casos de Doenças/Agravos/Eventos de Notificação Compulsório Imediata (DAEI) Digitadas Oportunamente - até 7 dias</t>
  </si>
  <si>
    <t>Percentual de Casos de Doenças/Agravos/Eventos de Notificação Compulsório Imediata (DAEI) investigados oportunamente - até 48 horas da data da notificação</t>
  </si>
  <si>
    <t>Goiânia, 11 de janeiro de 2024</t>
  </si>
  <si>
    <t>≥ 85%</t>
  </si>
  <si>
    <t>≤ 7</t>
  </si>
  <si>
    <t>&lt; 30</t>
  </si>
  <si>
    <t>≤ 20%</t>
  </si>
  <si>
    <t>&lt; 5%</t>
  </si>
  <si>
    <t>≤ 7%</t>
  </si>
  <si>
    <t>≤ 5%</t>
  </si>
  <si>
    <t>≥ 70%</t>
  </si>
  <si>
    <t>&lt; 50%</t>
  </si>
  <si>
    <t>&lt; 25%</t>
  </si>
  <si>
    <t>≥ 80%</t>
  </si>
  <si>
    <t xml:space="preserve">Cirurgia eletiva hospitalar de alto giro </t>
  </si>
  <si>
    <t xml:space="preserve">Cirurgia eletiva hospitalar de média ou alta complexidade (sem alto custo) </t>
  </si>
  <si>
    <t xml:space="preserve">Cirurgia eletiva hospitalar de alto custo (com ou sem OPME) </t>
  </si>
  <si>
    <t>Sem dados disponíveis no periodo</t>
  </si>
  <si>
    <t>NTMC - Não tem meta contratada</t>
  </si>
  <si>
    <t>JANEIRO/2024 A DEZEMBRO/2024</t>
  </si>
  <si>
    <t>13° e 14°  Termo Aditivo ao Contrato de Gestão n° 123/2011 SES</t>
  </si>
  <si>
    <t>Mar/24
01 a 27</t>
  </si>
  <si>
    <t xml:space="preserve">Meta mar/24
 28 a 31 
(14° Termo Aditivo) </t>
  </si>
  <si>
    <t>Mar/24
28 a 31</t>
  </si>
  <si>
    <t>Meta mensal 
(14° Termo Aditivo)</t>
  </si>
  <si>
    <t xml:space="preserve">Meta mar/24
 01 a 27 
(13° Termo Aditivo) </t>
  </si>
  <si>
    <t>Demais especialidades</t>
  </si>
  <si>
    <t>Educação Física</t>
  </si>
  <si>
    <t xml:space="preserve">Fisioterapia </t>
  </si>
  <si>
    <t>Fonoterapia</t>
  </si>
  <si>
    <t xml:space="preserve">Musicoterapia </t>
  </si>
  <si>
    <t xml:space="preserve">Psicologia </t>
  </si>
  <si>
    <t xml:space="preserve">Terapia Ocupacional </t>
  </si>
  <si>
    <t>Oficina Fixa/Itinerante</t>
  </si>
  <si>
    <t>Adequações Cadeira de Rodas</t>
  </si>
  <si>
    <t>Calcados Neuropáticos</t>
  </si>
  <si>
    <t>Fabricação Oficina Itinerante</t>
  </si>
  <si>
    <t xml:space="preserve">Fabricações Calçados </t>
  </si>
  <si>
    <t xml:space="preserve">Fabricações Coletes </t>
  </si>
  <si>
    <t xml:space="preserve">Fabricações Próteses </t>
  </si>
  <si>
    <t>Fabricações Órteses</t>
  </si>
  <si>
    <t>Fabricações Órteses Longas</t>
  </si>
  <si>
    <t>Fabricações Órteses Membros Superiores</t>
  </si>
  <si>
    <t>Meios Auxiliares e Locomoção</t>
  </si>
  <si>
    <t>&lt; 24</t>
  </si>
  <si>
    <t>&lt; 10%</t>
  </si>
  <si>
    <t>Taxa de acurácia do estoque</t>
  </si>
  <si>
    <t>Taxa de perda financeira por vencimento de medicamentos</t>
  </si>
  <si>
    <t xml:space="preserve">Taxa de aceitabilidade das intervenções farmacêuticas </t>
  </si>
  <si>
    <t>≥ 95%</t>
  </si>
  <si>
    <t>≤ 2%</t>
  </si>
  <si>
    <t>≥ 90%</t>
  </si>
  <si>
    <t>Não aplicável</t>
  </si>
  <si>
    <t>Demais cirurgias</t>
  </si>
  <si>
    <t>N.A</t>
  </si>
  <si>
    <t>≤ 5</t>
  </si>
  <si>
    <t xml:space="preserve">Percentual de Exames de Imagem com resultado liberado em até 72 horas </t>
  </si>
  <si>
    <t>Outros exames ambulatoriais Crer</t>
  </si>
  <si>
    <t>NA - Não aplicável</t>
  </si>
  <si>
    <t>Luiz Carlos Junio Sampaio Teles</t>
  </si>
  <si>
    <t>Diretor(a) Geral do Crer</t>
  </si>
  <si>
    <t>• Trata-se de relatório gerencial de produção consolidado, referente ao período de janeiro/2024 a dezembro/2024, que será aprovado pelo Conselho de Administração da AGIR, conforme reunião prevista para o dia 10/03/2025.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</si>
</sst>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6"/>
      <color theme="1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0.249977111117893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00B050"/>
      <name val="Arial"/>
      <family val="2"/>
    </font>
    <font>
      <b/>
      <sz val="16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DEDED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3" fillId="0" borderId="0" applyBorder="0" applyProtection="0"/>
    <xf numFmtId="0" fontId="2" fillId="0" borderId="0"/>
    <xf numFmtId="9" fontId="3" fillId="0" borderId="0" applyBorder="0" applyProtection="0"/>
    <xf numFmtId="0" fontId="8" fillId="0" borderId="0"/>
    <xf numFmtId="9" fontId="9" fillId="0" borderId="0" applyFont="0" applyFill="0" applyBorder="0" applyAlignment="0" applyProtection="0"/>
  </cellStyleXfs>
  <cellXfs count="59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3" fontId="11" fillId="0" borderId="0" xfId="0" applyNumberFormat="1" applyFont="1" applyAlignment="1">
      <alignment horizontal="center" vertical="center"/>
    </xf>
    <xf numFmtId="0" fontId="6" fillId="4" borderId="1" xfId="5" applyFont="1" applyFill="1" applyBorder="1" applyAlignment="1">
      <alignment horizontal="justify" vertical="center" wrapText="1"/>
    </xf>
    <xf numFmtId="1" fontId="14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10" fontId="6" fillId="0" borderId="1" xfId="6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vertical="center"/>
    </xf>
    <xf numFmtId="164" fontId="17" fillId="4" borderId="1" xfId="5" applyNumberFormat="1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10" fontId="6" fillId="4" borderId="1" xfId="6" applyNumberFormat="1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</cellXfs>
  <cellStyles count="7">
    <cellStyle name="Normal" xfId="0" builtinId="0"/>
    <cellStyle name="Normal 2" xfId="3" xr:uid="{00000000-0005-0000-0000-000001000000}"/>
    <cellStyle name="Normal 3" xfId="1" xr:uid="{00000000-0005-0000-0000-000002000000}"/>
    <cellStyle name="Normal_BPA OUTUBRO 2" xfId="5" xr:uid="{30C50DAE-00D6-44B6-821B-DE7CC62BF73E}"/>
    <cellStyle name="Porcentagem" xfId="6" builtinId="5"/>
    <cellStyle name="Porcentagem 2" xfId="4" xr:uid="{00000000-0005-0000-0000-000003000000}"/>
    <cellStyle name="Porcentagem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1478618</xdr:colOff>
      <xdr:row>0</xdr:row>
      <xdr:rowOff>202086</xdr:rowOff>
    </xdr:from>
    <xdr:to>
      <xdr:col>9</xdr:col>
      <xdr:colOff>801666</xdr:colOff>
      <xdr:row>0</xdr:row>
      <xdr:rowOff>1759650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200721D-1834-4E9B-8CAA-61919CFB8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0936" y="202086"/>
          <a:ext cx="8501684" cy="1557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2"/>
  <sheetViews>
    <sheetView showGridLines="0" tabSelected="1" view="pageBreakPreview" zoomScale="50" zoomScaleNormal="25" zoomScaleSheetLayoutView="50" workbookViewId="0">
      <pane xSplit="1" topLeftCell="B1" activePane="topRight" state="frozen"/>
      <selection pane="topRight" activeCell="P29" sqref="P29"/>
    </sheetView>
  </sheetViews>
  <sheetFormatPr defaultColWidth="9.1796875" defaultRowHeight="18.5" x14ac:dyDescent="0.45"/>
  <cols>
    <col min="1" max="1" width="67.7265625" style="7" customWidth="1"/>
    <col min="2" max="2" width="27.26953125" style="2" customWidth="1"/>
    <col min="3" max="3" width="21.7265625" style="2" customWidth="1"/>
    <col min="4" max="4" width="21.7265625" style="3" customWidth="1"/>
    <col min="5" max="5" width="30.453125" style="1" customWidth="1"/>
    <col min="6" max="7" width="26" style="1" customWidth="1"/>
    <col min="8" max="8" width="25.26953125" style="1" customWidth="1"/>
    <col min="9" max="9" width="30" style="1" customWidth="1"/>
    <col min="10" max="10" width="23.7265625" style="1" customWidth="1"/>
    <col min="11" max="11" width="21.54296875" style="1" customWidth="1"/>
    <col min="12" max="12" width="20.26953125" style="1" customWidth="1"/>
    <col min="13" max="18" width="19.26953125" style="1" customWidth="1"/>
    <col min="19" max="16384" width="9.1796875" style="1"/>
  </cols>
  <sheetData>
    <row r="1" spans="1:18" ht="148.5" customHeight="1" x14ac:dyDescent="0.45">
      <c r="A1" s="2"/>
    </row>
    <row r="2" spans="1:18" s="4" customFormat="1" ht="36" customHeight="1" x14ac:dyDescent="0.35">
      <c r="A2" s="48" t="s">
        <v>51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s="4" customFormat="1" ht="34" customHeight="1" x14ac:dyDescent="0.35">
      <c r="A3" s="49" t="s">
        <v>89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 s="4" customFormat="1" ht="12.65" customHeight="1" x14ac:dyDescent="0.35">
      <c r="A4" s="5"/>
      <c r="B4" s="5"/>
      <c r="C4" s="5"/>
      <c r="D4" s="6"/>
    </row>
    <row r="5" spans="1:18" s="4" customFormat="1" ht="31.5" customHeight="1" x14ac:dyDescent="0.35">
      <c r="A5" s="47" t="s">
        <v>16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18" s="4" customFormat="1" ht="27" customHeight="1" x14ac:dyDescent="0.35">
      <c r="A6" s="47" t="s">
        <v>90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ht="21.75" customHeight="1" x14ac:dyDescent="0.45"/>
    <row r="8" spans="1:18" s="4" customFormat="1" ht="35.25" customHeight="1" x14ac:dyDescent="0.35">
      <c r="A8" s="38" t="s">
        <v>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1:18" s="4" customFormat="1" ht="36.75" customHeight="1" x14ac:dyDescent="0.35">
      <c r="A9" s="43" t="s">
        <v>21</v>
      </c>
      <c r="B9" s="39" t="s">
        <v>49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s="4" customFormat="1" ht="86.25" customHeight="1" x14ac:dyDescent="0.35">
      <c r="A10" s="43"/>
      <c r="B10" s="8" t="s">
        <v>52</v>
      </c>
      <c r="C10" s="9" t="s">
        <v>4</v>
      </c>
      <c r="D10" s="9" t="s">
        <v>5</v>
      </c>
      <c r="E10" s="8" t="s">
        <v>95</v>
      </c>
      <c r="F10" s="8" t="s">
        <v>91</v>
      </c>
      <c r="G10" s="8" t="s">
        <v>92</v>
      </c>
      <c r="H10" s="8" t="s">
        <v>93</v>
      </c>
      <c r="I10" s="8" t="s">
        <v>94</v>
      </c>
      <c r="J10" s="9" t="s">
        <v>7</v>
      </c>
      <c r="K10" s="9" t="s">
        <v>8</v>
      </c>
      <c r="L10" s="9" t="s">
        <v>9</v>
      </c>
      <c r="M10" s="9" t="s">
        <v>10</v>
      </c>
      <c r="N10" s="9" t="s">
        <v>11</v>
      </c>
      <c r="O10" s="9" t="s">
        <v>12</v>
      </c>
      <c r="P10" s="9" t="s">
        <v>13</v>
      </c>
      <c r="Q10" s="9" t="s">
        <v>14</v>
      </c>
      <c r="R10" s="9" t="s">
        <v>15</v>
      </c>
    </row>
    <row r="11" spans="1:18" s="4" customFormat="1" ht="38.25" customHeight="1" x14ac:dyDescent="0.35">
      <c r="A11" s="10" t="s">
        <v>17</v>
      </c>
      <c r="B11" s="14">
        <v>803</v>
      </c>
      <c r="C11" s="11">
        <v>728</v>
      </c>
      <c r="D11" s="11">
        <v>751</v>
      </c>
      <c r="E11" s="14">
        <v>713</v>
      </c>
      <c r="F11" s="11">
        <v>747</v>
      </c>
      <c r="G11" s="14">
        <v>110</v>
      </c>
      <c r="H11" s="12">
        <v>101</v>
      </c>
      <c r="I11" s="14">
        <v>803</v>
      </c>
      <c r="J11" s="11">
        <v>768</v>
      </c>
      <c r="K11" s="11">
        <v>774</v>
      </c>
      <c r="L11" s="11">
        <v>761</v>
      </c>
      <c r="M11" s="11">
        <v>735</v>
      </c>
      <c r="N11" s="11">
        <v>791</v>
      </c>
      <c r="O11" s="11">
        <v>448</v>
      </c>
      <c r="P11" s="11">
        <v>751</v>
      </c>
      <c r="Q11" s="11">
        <v>689</v>
      </c>
      <c r="R11" s="11">
        <v>611</v>
      </c>
    </row>
    <row r="12" spans="1:18" s="4" customFormat="1" ht="38.25" customHeight="1" x14ac:dyDescent="0.35">
      <c r="A12" s="10" t="s">
        <v>18</v>
      </c>
      <c r="B12" s="14">
        <v>67</v>
      </c>
      <c r="C12" s="11">
        <v>64</v>
      </c>
      <c r="D12" s="11">
        <v>76</v>
      </c>
      <c r="E12" s="14">
        <v>59</v>
      </c>
      <c r="F12" s="11">
        <v>47</v>
      </c>
      <c r="G12" s="14">
        <v>8</v>
      </c>
      <c r="H12" s="12">
        <v>9</v>
      </c>
      <c r="I12" s="14">
        <v>67</v>
      </c>
      <c r="J12" s="11">
        <v>59</v>
      </c>
      <c r="K12" s="11">
        <v>61</v>
      </c>
      <c r="L12" s="11">
        <v>68</v>
      </c>
      <c r="M12" s="11">
        <v>73</v>
      </c>
      <c r="N12" s="11">
        <v>50</v>
      </c>
      <c r="O12" s="11">
        <v>57</v>
      </c>
      <c r="P12" s="11">
        <v>60</v>
      </c>
      <c r="Q12" s="11">
        <v>61</v>
      </c>
      <c r="R12" s="11">
        <v>84</v>
      </c>
    </row>
    <row r="13" spans="1:18" s="4" customFormat="1" ht="38.25" customHeight="1" x14ac:dyDescent="0.35">
      <c r="A13" s="10" t="s">
        <v>19</v>
      </c>
      <c r="B13" s="14">
        <v>31</v>
      </c>
      <c r="C13" s="11">
        <v>20</v>
      </c>
      <c r="D13" s="11">
        <v>23</v>
      </c>
      <c r="E13" s="14">
        <v>28</v>
      </c>
      <c r="F13" s="11">
        <v>29</v>
      </c>
      <c r="G13" s="14">
        <v>4</v>
      </c>
      <c r="H13" s="12">
        <v>2</v>
      </c>
      <c r="I13" s="14">
        <v>31</v>
      </c>
      <c r="J13" s="11">
        <v>26</v>
      </c>
      <c r="K13" s="11">
        <v>26</v>
      </c>
      <c r="L13" s="11">
        <v>24</v>
      </c>
      <c r="M13" s="11">
        <v>23</v>
      </c>
      <c r="N13" s="11">
        <v>30</v>
      </c>
      <c r="O13" s="11">
        <v>26</v>
      </c>
      <c r="P13" s="11">
        <v>37</v>
      </c>
      <c r="Q13" s="11">
        <v>31</v>
      </c>
      <c r="R13" s="11">
        <v>19</v>
      </c>
    </row>
    <row r="14" spans="1:18" s="4" customFormat="1" ht="38.25" customHeight="1" x14ac:dyDescent="0.35">
      <c r="A14" s="13" t="s">
        <v>1</v>
      </c>
      <c r="B14" s="14">
        <f t="shared" ref="B14:I14" si="0">SUM(B11:B13)</f>
        <v>901</v>
      </c>
      <c r="C14" s="11">
        <f t="shared" si="0"/>
        <v>812</v>
      </c>
      <c r="D14" s="11">
        <f t="shared" si="0"/>
        <v>850</v>
      </c>
      <c r="E14" s="14">
        <f t="shared" si="0"/>
        <v>800</v>
      </c>
      <c r="F14" s="11">
        <f t="shared" si="0"/>
        <v>823</v>
      </c>
      <c r="G14" s="14">
        <f t="shared" si="0"/>
        <v>122</v>
      </c>
      <c r="H14" s="11">
        <f t="shared" si="0"/>
        <v>112</v>
      </c>
      <c r="I14" s="14">
        <f t="shared" si="0"/>
        <v>901</v>
      </c>
      <c r="J14" s="11">
        <f t="shared" ref="J14:Q14" si="1">SUM(J11:J13)</f>
        <v>853</v>
      </c>
      <c r="K14" s="11">
        <f t="shared" si="1"/>
        <v>861</v>
      </c>
      <c r="L14" s="11">
        <f t="shared" si="1"/>
        <v>853</v>
      </c>
      <c r="M14" s="11">
        <f t="shared" si="1"/>
        <v>831</v>
      </c>
      <c r="N14" s="11">
        <f t="shared" si="1"/>
        <v>871</v>
      </c>
      <c r="O14" s="11">
        <f t="shared" si="1"/>
        <v>531</v>
      </c>
      <c r="P14" s="11">
        <f t="shared" si="1"/>
        <v>848</v>
      </c>
      <c r="Q14" s="11">
        <f t="shared" si="1"/>
        <v>781</v>
      </c>
      <c r="R14" s="11">
        <f>SUM(R11:R13)</f>
        <v>714</v>
      </c>
    </row>
    <row r="15" spans="1:18" s="4" customFormat="1" ht="15" customHeight="1" x14ac:dyDescent="0.35">
      <c r="A15" s="15"/>
      <c r="B15" s="16"/>
      <c r="C15" s="16"/>
      <c r="D15" s="6"/>
    </row>
    <row r="16" spans="1:18" s="4" customFormat="1" ht="35.25" customHeight="1" x14ac:dyDescent="0.35">
      <c r="A16" s="38" t="s">
        <v>20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18" s="4" customFormat="1" ht="35.25" customHeight="1" x14ac:dyDescent="0.35">
      <c r="A17" s="43" t="s">
        <v>21</v>
      </c>
      <c r="B17" s="39" t="s">
        <v>53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 s="4" customFormat="1" ht="94.5" customHeight="1" x14ac:dyDescent="0.35">
      <c r="A18" s="43"/>
      <c r="B18" s="8" t="s">
        <v>52</v>
      </c>
      <c r="C18" s="9" t="s">
        <v>4</v>
      </c>
      <c r="D18" s="9" t="s">
        <v>5</v>
      </c>
      <c r="E18" s="8" t="s">
        <v>95</v>
      </c>
      <c r="F18" s="8" t="s">
        <v>91</v>
      </c>
      <c r="G18" s="8" t="s">
        <v>92</v>
      </c>
      <c r="H18" s="8" t="s">
        <v>93</v>
      </c>
      <c r="I18" s="8" t="s">
        <v>94</v>
      </c>
      <c r="J18" s="9" t="s">
        <v>7</v>
      </c>
      <c r="K18" s="9" t="s">
        <v>8</v>
      </c>
      <c r="L18" s="9" t="s">
        <v>9</v>
      </c>
      <c r="M18" s="9" t="s">
        <v>10</v>
      </c>
      <c r="N18" s="9" t="s">
        <v>11</v>
      </c>
      <c r="O18" s="9" t="s">
        <v>12</v>
      </c>
      <c r="P18" s="9" t="s">
        <v>13</v>
      </c>
      <c r="Q18" s="9" t="s">
        <v>14</v>
      </c>
      <c r="R18" s="9" t="s">
        <v>15</v>
      </c>
    </row>
    <row r="19" spans="1:18" s="4" customFormat="1" ht="44.25" customHeight="1" x14ac:dyDescent="0.35">
      <c r="A19" s="17" t="s">
        <v>84</v>
      </c>
      <c r="B19" s="35">
        <v>803</v>
      </c>
      <c r="C19" s="18">
        <v>173</v>
      </c>
      <c r="D19" s="18">
        <v>173</v>
      </c>
      <c r="E19" s="35">
        <v>713</v>
      </c>
      <c r="F19" s="18">
        <v>212</v>
      </c>
      <c r="G19" s="14">
        <v>7</v>
      </c>
      <c r="H19" s="18">
        <v>10</v>
      </c>
      <c r="I19" s="14">
        <v>55</v>
      </c>
      <c r="J19" s="11">
        <v>137</v>
      </c>
      <c r="K19" s="11">
        <v>146</v>
      </c>
      <c r="L19" s="11">
        <v>145</v>
      </c>
      <c r="M19" s="11">
        <v>162</v>
      </c>
      <c r="N19" s="11">
        <v>166</v>
      </c>
      <c r="O19" s="11">
        <v>124</v>
      </c>
      <c r="P19" s="11">
        <v>169</v>
      </c>
      <c r="Q19" s="11">
        <v>127</v>
      </c>
      <c r="R19" s="11">
        <v>93</v>
      </c>
    </row>
    <row r="20" spans="1:18" s="4" customFormat="1" ht="50.25" customHeight="1" x14ac:dyDescent="0.35">
      <c r="A20" s="17" t="s">
        <v>85</v>
      </c>
      <c r="B20" s="36"/>
      <c r="C20" s="18">
        <v>587</v>
      </c>
      <c r="D20" s="18">
        <v>560</v>
      </c>
      <c r="E20" s="36"/>
      <c r="F20" s="18">
        <v>507</v>
      </c>
      <c r="G20" s="14">
        <v>57</v>
      </c>
      <c r="H20" s="18">
        <v>47</v>
      </c>
      <c r="I20" s="14">
        <v>435</v>
      </c>
      <c r="J20" s="11">
        <v>411</v>
      </c>
      <c r="K20" s="11">
        <v>414</v>
      </c>
      <c r="L20" s="11">
        <v>400</v>
      </c>
      <c r="M20" s="11">
        <v>409</v>
      </c>
      <c r="N20" s="11">
        <v>418</v>
      </c>
      <c r="O20" s="11">
        <v>281</v>
      </c>
      <c r="P20" s="11">
        <v>423</v>
      </c>
      <c r="Q20" s="11">
        <v>408</v>
      </c>
      <c r="R20" s="11">
        <v>331</v>
      </c>
    </row>
    <row r="21" spans="1:18" s="4" customFormat="1" ht="46.5" customHeight="1" x14ac:dyDescent="0.35">
      <c r="A21" s="17" t="s">
        <v>86</v>
      </c>
      <c r="B21" s="36"/>
      <c r="C21" s="18">
        <v>20</v>
      </c>
      <c r="D21" s="18">
        <v>18</v>
      </c>
      <c r="E21" s="36"/>
      <c r="F21" s="18">
        <v>18</v>
      </c>
      <c r="G21" s="14">
        <v>7</v>
      </c>
      <c r="H21" s="18">
        <v>5</v>
      </c>
      <c r="I21" s="14">
        <v>55</v>
      </c>
      <c r="J21" s="11">
        <v>43</v>
      </c>
      <c r="K21" s="11">
        <v>46</v>
      </c>
      <c r="L21" s="11">
        <v>46</v>
      </c>
      <c r="M21" s="11">
        <v>50</v>
      </c>
      <c r="N21" s="11">
        <v>27</v>
      </c>
      <c r="O21" s="11">
        <v>21</v>
      </c>
      <c r="P21" s="11">
        <v>31</v>
      </c>
      <c r="Q21" s="11">
        <v>35</v>
      </c>
      <c r="R21" s="11">
        <v>37</v>
      </c>
    </row>
    <row r="22" spans="1:18" s="4" customFormat="1" ht="46.5" customHeight="1" x14ac:dyDescent="0.35">
      <c r="A22" s="17" t="s">
        <v>123</v>
      </c>
      <c r="B22" s="37"/>
      <c r="C22" s="18" t="s">
        <v>56</v>
      </c>
      <c r="D22" s="18" t="s">
        <v>56</v>
      </c>
      <c r="E22" s="37"/>
      <c r="F22" s="18" t="s">
        <v>56</v>
      </c>
      <c r="G22" s="14" t="s">
        <v>54</v>
      </c>
      <c r="H22" s="18">
        <v>24</v>
      </c>
      <c r="I22" s="14" t="s">
        <v>54</v>
      </c>
      <c r="J22" s="11">
        <v>195</v>
      </c>
      <c r="K22" s="11">
        <v>144</v>
      </c>
      <c r="L22" s="11">
        <v>165</v>
      </c>
      <c r="M22" s="11">
        <v>154</v>
      </c>
      <c r="N22" s="11">
        <v>150</v>
      </c>
      <c r="O22" s="11">
        <v>45</v>
      </c>
      <c r="P22" s="11">
        <v>126</v>
      </c>
      <c r="Q22" s="11">
        <v>119</v>
      </c>
      <c r="R22" s="11">
        <v>120</v>
      </c>
    </row>
    <row r="23" spans="1:18" s="4" customFormat="1" ht="47.25" customHeight="1" x14ac:dyDescent="0.35">
      <c r="A23" s="13" t="s">
        <v>1</v>
      </c>
      <c r="B23" s="14">
        <f>SUM(B19)</f>
        <v>803</v>
      </c>
      <c r="C23" s="14">
        <f>SUM(C19:C21)</f>
        <v>780</v>
      </c>
      <c r="D23" s="14">
        <f>SUM(D19:D21)</f>
        <v>751</v>
      </c>
      <c r="E23" s="14">
        <f>SUM(E19)</f>
        <v>713</v>
      </c>
      <c r="F23" s="14">
        <f>SUM(F19:F21)</f>
        <v>737</v>
      </c>
      <c r="G23" s="14">
        <f>SUM(G19:G21)</f>
        <v>71</v>
      </c>
      <c r="H23" s="14">
        <f>SUM(H19:H22)</f>
        <v>86</v>
      </c>
      <c r="I23" s="14">
        <f t="shared" ref="I23" si="2">SUM(I19:I21)</f>
        <v>545</v>
      </c>
      <c r="J23" s="11">
        <f t="shared" ref="J23:Q23" si="3">SUM(J19:J22)</f>
        <v>786</v>
      </c>
      <c r="K23" s="11">
        <f t="shared" si="3"/>
        <v>750</v>
      </c>
      <c r="L23" s="11">
        <f t="shared" si="3"/>
        <v>756</v>
      </c>
      <c r="M23" s="11">
        <f t="shared" si="3"/>
        <v>775</v>
      </c>
      <c r="N23" s="11">
        <f t="shared" si="3"/>
        <v>761</v>
      </c>
      <c r="O23" s="11">
        <f t="shared" si="3"/>
        <v>471</v>
      </c>
      <c r="P23" s="11">
        <f t="shared" si="3"/>
        <v>749</v>
      </c>
      <c r="Q23" s="11">
        <f t="shared" si="3"/>
        <v>689</v>
      </c>
      <c r="R23" s="11">
        <f>SUM(R19:R22)</f>
        <v>581</v>
      </c>
    </row>
    <row r="24" spans="1:18" s="4" customFormat="1" ht="15" customHeight="1" x14ac:dyDescent="0.35">
      <c r="A24" s="15"/>
      <c r="B24" s="16"/>
      <c r="C24" s="16"/>
      <c r="D24" s="6"/>
    </row>
    <row r="25" spans="1:18" s="4" customFormat="1" ht="36.75" customHeight="1" x14ac:dyDescent="0.35">
      <c r="A25" s="38" t="s">
        <v>22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8" s="4" customFormat="1" ht="30" customHeight="1" x14ac:dyDescent="0.35">
      <c r="A26" s="43" t="s">
        <v>21</v>
      </c>
      <c r="B26" s="39" t="s">
        <v>53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 s="4" customFormat="1" ht="83.25" customHeight="1" x14ac:dyDescent="0.35">
      <c r="A27" s="43"/>
      <c r="B27" s="8" t="s">
        <v>52</v>
      </c>
      <c r="C27" s="9" t="s">
        <v>4</v>
      </c>
      <c r="D27" s="9" t="s">
        <v>5</v>
      </c>
      <c r="E27" s="8" t="s">
        <v>95</v>
      </c>
      <c r="F27" s="8" t="s">
        <v>91</v>
      </c>
      <c r="G27" s="8" t="s">
        <v>92</v>
      </c>
      <c r="H27" s="8" t="s">
        <v>93</v>
      </c>
      <c r="I27" s="8" t="s">
        <v>94</v>
      </c>
      <c r="J27" s="9" t="s">
        <v>7</v>
      </c>
      <c r="K27" s="9" t="s">
        <v>8</v>
      </c>
      <c r="L27" s="9" t="s">
        <v>9</v>
      </c>
      <c r="M27" s="9" t="s">
        <v>10</v>
      </c>
      <c r="N27" s="9" t="s">
        <v>11</v>
      </c>
      <c r="O27" s="9" t="s">
        <v>12</v>
      </c>
      <c r="P27" s="9" t="s">
        <v>13</v>
      </c>
      <c r="Q27" s="9" t="s">
        <v>14</v>
      </c>
      <c r="R27" s="9" t="s">
        <v>15</v>
      </c>
    </row>
    <row r="28" spans="1:18" s="4" customFormat="1" ht="34.5" customHeight="1" x14ac:dyDescent="0.35">
      <c r="A28" s="19" t="s">
        <v>2</v>
      </c>
      <c r="B28" s="14">
        <v>11535</v>
      </c>
      <c r="C28" s="11">
        <v>10318</v>
      </c>
      <c r="D28" s="11">
        <v>10368</v>
      </c>
      <c r="E28" s="14">
        <v>10245</v>
      </c>
      <c r="F28" s="11">
        <v>10086</v>
      </c>
      <c r="G28" s="14">
        <v>1408</v>
      </c>
      <c r="H28" s="11">
        <v>681</v>
      </c>
      <c r="I28" s="14">
        <v>10700</v>
      </c>
      <c r="J28" s="11">
        <v>12434</v>
      </c>
      <c r="K28" s="11">
        <v>10972</v>
      </c>
      <c r="L28" s="11">
        <v>10500</v>
      </c>
      <c r="M28" s="11">
        <v>11298</v>
      </c>
      <c r="N28" s="11">
        <v>11257</v>
      </c>
      <c r="O28" s="11">
        <v>9951</v>
      </c>
      <c r="P28" s="11">
        <v>10354</v>
      </c>
      <c r="Q28" s="11">
        <v>9290</v>
      </c>
      <c r="R28" s="11">
        <v>8295</v>
      </c>
    </row>
    <row r="29" spans="1:18" s="4" customFormat="1" ht="34.5" customHeight="1" x14ac:dyDescent="0.35">
      <c r="A29" s="19" t="s">
        <v>3</v>
      </c>
      <c r="B29" s="14">
        <v>4732</v>
      </c>
      <c r="C29" s="11">
        <v>4739</v>
      </c>
      <c r="D29" s="11">
        <v>4760</v>
      </c>
      <c r="E29" s="14">
        <v>4203</v>
      </c>
      <c r="F29" s="11">
        <v>4653</v>
      </c>
      <c r="G29" s="14">
        <v>623</v>
      </c>
      <c r="H29" s="11">
        <v>183</v>
      </c>
      <c r="I29" s="14">
        <v>4732</v>
      </c>
      <c r="J29" s="11">
        <v>4976</v>
      </c>
      <c r="K29" s="11">
        <v>4282</v>
      </c>
      <c r="L29" s="11">
        <v>4367</v>
      </c>
      <c r="M29" s="11">
        <v>4389</v>
      </c>
      <c r="N29" s="11">
        <v>4577</v>
      </c>
      <c r="O29" s="11">
        <v>4323</v>
      </c>
      <c r="P29" s="11">
        <v>5480</v>
      </c>
      <c r="Q29" s="11">
        <v>4441</v>
      </c>
      <c r="R29" s="11">
        <v>4172</v>
      </c>
    </row>
    <row r="30" spans="1:18" s="4" customFormat="1" ht="34.5" customHeight="1" x14ac:dyDescent="0.35">
      <c r="A30" s="19" t="s">
        <v>23</v>
      </c>
      <c r="B30" s="14">
        <v>20</v>
      </c>
      <c r="C30" s="11">
        <v>18</v>
      </c>
      <c r="D30" s="11">
        <v>21</v>
      </c>
      <c r="E30" s="14">
        <v>18</v>
      </c>
      <c r="F30" s="11">
        <v>20</v>
      </c>
      <c r="G30" s="14">
        <v>3</v>
      </c>
      <c r="H30" s="11">
        <v>1</v>
      </c>
      <c r="I30" s="14">
        <v>20</v>
      </c>
      <c r="J30" s="11">
        <v>25</v>
      </c>
      <c r="K30" s="11">
        <v>17</v>
      </c>
      <c r="L30" s="11">
        <v>20</v>
      </c>
      <c r="M30" s="11">
        <v>9</v>
      </c>
      <c r="N30" s="11">
        <v>27</v>
      </c>
      <c r="O30" s="11">
        <v>12</v>
      </c>
      <c r="P30" s="11">
        <v>17</v>
      </c>
      <c r="Q30" s="11">
        <v>11</v>
      </c>
      <c r="R30" s="11">
        <v>37</v>
      </c>
    </row>
    <row r="31" spans="1:18" s="4" customFormat="1" ht="34.5" customHeight="1" x14ac:dyDescent="0.35">
      <c r="A31" s="19" t="s">
        <v>24</v>
      </c>
      <c r="B31" s="14">
        <v>60</v>
      </c>
      <c r="C31" s="11">
        <v>13</v>
      </c>
      <c r="D31" s="11">
        <v>31</v>
      </c>
      <c r="E31" s="14">
        <v>53</v>
      </c>
      <c r="F31" s="11">
        <v>40</v>
      </c>
      <c r="G31" s="14">
        <v>3</v>
      </c>
      <c r="H31" s="11">
        <v>5</v>
      </c>
      <c r="I31" s="14">
        <v>20</v>
      </c>
      <c r="J31" s="11">
        <v>70</v>
      </c>
      <c r="K31" s="11">
        <v>42</v>
      </c>
      <c r="L31" s="11">
        <v>37</v>
      </c>
      <c r="M31" s="11">
        <v>44</v>
      </c>
      <c r="N31" s="11">
        <v>46</v>
      </c>
      <c r="O31" s="11">
        <v>39</v>
      </c>
      <c r="P31" s="11">
        <v>30</v>
      </c>
      <c r="Q31" s="11">
        <v>36</v>
      </c>
      <c r="R31" s="11">
        <v>32</v>
      </c>
    </row>
    <row r="32" spans="1:18" s="4" customFormat="1" ht="34.5" customHeight="1" x14ac:dyDescent="0.35">
      <c r="A32" s="19" t="s">
        <v>25</v>
      </c>
      <c r="B32" s="14">
        <v>120</v>
      </c>
      <c r="C32" s="11">
        <v>35</v>
      </c>
      <c r="D32" s="11">
        <v>29</v>
      </c>
      <c r="E32" s="14">
        <v>36</v>
      </c>
      <c r="F32" s="11">
        <v>29</v>
      </c>
      <c r="G32" s="14">
        <v>8</v>
      </c>
      <c r="H32" s="11">
        <v>5</v>
      </c>
      <c r="I32" s="14">
        <v>60</v>
      </c>
      <c r="J32" s="11">
        <v>257</v>
      </c>
      <c r="K32" s="11">
        <v>232</v>
      </c>
      <c r="L32" s="11">
        <v>117</v>
      </c>
      <c r="M32" s="11">
        <v>156</v>
      </c>
      <c r="N32" s="11">
        <v>154</v>
      </c>
      <c r="O32" s="11">
        <v>147</v>
      </c>
      <c r="P32" s="11">
        <v>119</v>
      </c>
      <c r="Q32" s="11">
        <v>134</v>
      </c>
      <c r="R32" s="11">
        <v>132</v>
      </c>
    </row>
    <row r="33" spans="1:18" s="4" customFormat="1" ht="34.5" customHeight="1" x14ac:dyDescent="0.35">
      <c r="A33" s="20" t="s">
        <v>26</v>
      </c>
      <c r="B33" s="14">
        <v>40</v>
      </c>
      <c r="C33" s="11">
        <v>113</v>
      </c>
      <c r="D33" s="11">
        <v>129</v>
      </c>
      <c r="E33" s="14">
        <v>71</v>
      </c>
      <c r="F33" s="11">
        <v>132</v>
      </c>
      <c r="G33" s="14">
        <v>4</v>
      </c>
      <c r="H33" s="11">
        <v>4</v>
      </c>
      <c r="I33" s="14">
        <v>30</v>
      </c>
      <c r="J33" s="11">
        <v>35</v>
      </c>
      <c r="K33" s="11">
        <v>25</v>
      </c>
      <c r="L33" s="11">
        <v>34</v>
      </c>
      <c r="M33" s="11">
        <v>41</v>
      </c>
      <c r="N33" s="11">
        <v>31</v>
      </c>
      <c r="O33" s="11">
        <v>42</v>
      </c>
      <c r="P33" s="11">
        <v>52</v>
      </c>
      <c r="Q33" s="11">
        <v>51</v>
      </c>
      <c r="R33" s="11">
        <v>23</v>
      </c>
    </row>
    <row r="34" spans="1:18" s="4" customFormat="1" ht="34.5" customHeight="1" x14ac:dyDescent="0.35">
      <c r="A34" s="20" t="s">
        <v>27</v>
      </c>
      <c r="B34" s="14">
        <v>80</v>
      </c>
      <c r="C34" s="11">
        <v>36</v>
      </c>
      <c r="D34" s="11">
        <v>77</v>
      </c>
      <c r="E34" s="14">
        <v>107</v>
      </c>
      <c r="F34" s="11">
        <v>85</v>
      </c>
      <c r="G34" s="14">
        <v>8</v>
      </c>
      <c r="H34" s="11">
        <v>8</v>
      </c>
      <c r="I34" s="14">
        <v>60</v>
      </c>
      <c r="J34" s="11">
        <v>155</v>
      </c>
      <c r="K34" s="11">
        <v>139</v>
      </c>
      <c r="L34" s="11">
        <v>135</v>
      </c>
      <c r="M34" s="11">
        <v>151</v>
      </c>
      <c r="N34" s="11">
        <v>137</v>
      </c>
      <c r="O34" s="11">
        <v>125</v>
      </c>
      <c r="P34" s="11">
        <v>131</v>
      </c>
      <c r="Q34" s="11">
        <v>129</v>
      </c>
      <c r="R34" s="11">
        <v>122</v>
      </c>
    </row>
    <row r="35" spans="1:18" s="4" customFormat="1" ht="34.5" customHeight="1" x14ac:dyDescent="0.35">
      <c r="A35" s="20" t="s">
        <v>50</v>
      </c>
      <c r="B35" s="14">
        <v>10</v>
      </c>
      <c r="C35" s="11">
        <v>1</v>
      </c>
      <c r="D35" s="11">
        <v>12</v>
      </c>
      <c r="E35" s="14">
        <v>9</v>
      </c>
      <c r="F35" s="11">
        <v>20</v>
      </c>
      <c r="G35" s="14">
        <v>1</v>
      </c>
      <c r="H35" s="11">
        <v>1</v>
      </c>
      <c r="I35" s="14">
        <v>10</v>
      </c>
      <c r="J35" s="11">
        <v>22</v>
      </c>
      <c r="K35" s="11">
        <v>15</v>
      </c>
      <c r="L35" s="11">
        <v>14</v>
      </c>
      <c r="M35" s="11">
        <v>21</v>
      </c>
      <c r="N35" s="11">
        <v>10</v>
      </c>
      <c r="O35" s="11">
        <v>9</v>
      </c>
      <c r="P35" s="11">
        <v>10</v>
      </c>
      <c r="Q35" s="11">
        <v>6</v>
      </c>
      <c r="R35" s="11">
        <v>10</v>
      </c>
    </row>
    <row r="36" spans="1:18" s="4" customFormat="1" ht="34.5" customHeight="1" x14ac:dyDescent="0.35">
      <c r="A36" s="20" t="s">
        <v>28</v>
      </c>
      <c r="B36" s="14">
        <v>30</v>
      </c>
      <c r="C36" s="11">
        <v>19</v>
      </c>
      <c r="D36" s="11">
        <v>20</v>
      </c>
      <c r="E36" s="14">
        <v>27</v>
      </c>
      <c r="F36" s="11">
        <v>15</v>
      </c>
      <c r="G36" s="14">
        <v>1</v>
      </c>
      <c r="H36" s="11">
        <v>2</v>
      </c>
      <c r="I36" s="14">
        <v>10</v>
      </c>
      <c r="J36" s="11">
        <v>23</v>
      </c>
      <c r="K36" s="11">
        <v>23</v>
      </c>
      <c r="L36" s="11">
        <v>31</v>
      </c>
      <c r="M36" s="11">
        <v>15</v>
      </c>
      <c r="N36" s="11">
        <v>13</v>
      </c>
      <c r="O36" s="11">
        <v>18</v>
      </c>
      <c r="P36" s="11">
        <v>34</v>
      </c>
      <c r="Q36" s="11">
        <f>61-6</f>
        <v>55</v>
      </c>
      <c r="R36" s="11">
        <v>31</v>
      </c>
    </row>
    <row r="37" spans="1:18" s="4" customFormat="1" ht="44.25" customHeight="1" x14ac:dyDescent="0.35">
      <c r="A37" s="13" t="s">
        <v>1</v>
      </c>
      <c r="B37" s="14">
        <f>SUM(B28:B36)</f>
        <v>16627</v>
      </c>
      <c r="C37" s="14">
        <f t="shared" ref="C37:R37" si="4">SUM(C28:C36)</f>
        <v>15292</v>
      </c>
      <c r="D37" s="14">
        <f>SUM(D28:D36)</f>
        <v>15447</v>
      </c>
      <c r="E37" s="14">
        <f>SUM(E28:E36)</f>
        <v>14769</v>
      </c>
      <c r="F37" s="14">
        <f>SUM(F28:F36)</f>
        <v>15080</v>
      </c>
      <c r="G37" s="14">
        <v>2058</v>
      </c>
      <c r="H37" s="14">
        <f>SUM(H28:H36)</f>
        <v>890</v>
      </c>
      <c r="I37" s="14">
        <f t="shared" si="4"/>
        <v>15642</v>
      </c>
      <c r="J37" s="11">
        <f t="shared" si="4"/>
        <v>17997</v>
      </c>
      <c r="K37" s="11">
        <f t="shared" si="4"/>
        <v>15747</v>
      </c>
      <c r="L37" s="11">
        <f t="shared" si="4"/>
        <v>15255</v>
      </c>
      <c r="M37" s="11">
        <f>SUM(M28:M36)</f>
        <v>16124</v>
      </c>
      <c r="N37" s="11">
        <f t="shared" si="4"/>
        <v>16252</v>
      </c>
      <c r="O37" s="11">
        <f t="shared" si="4"/>
        <v>14666</v>
      </c>
      <c r="P37" s="11">
        <f t="shared" si="4"/>
        <v>16227</v>
      </c>
      <c r="Q37" s="11">
        <f t="shared" si="4"/>
        <v>14153</v>
      </c>
      <c r="R37" s="11">
        <f t="shared" si="4"/>
        <v>12854</v>
      </c>
    </row>
    <row r="38" spans="1:18" s="4" customFormat="1" ht="15" customHeight="1" x14ac:dyDescent="0.35">
      <c r="A38" s="15"/>
      <c r="B38" s="16"/>
      <c r="C38" s="16"/>
      <c r="D38" s="6"/>
    </row>
    <row r="39" spans="1:18" s="4" customFormat="1" ht="44.25" customHeight="1" x14ac:dyDescent="0.35">
      <c r="A39" s="38" t="s">
        <v>29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</row>
    <row r="40" spans="1:18" s="4" customFormat="1" ht="30" customHeight="1" x14ac:dyDescent="0.35">
      <c r="A40" s="43" t="s">
        <v>21</v>
      </c>
      <c r="B40" s="39" t="s">
        <v>53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 s="4" customFormat="1" ht="82.5" customHeight="1" x14ac:dyDescent="0.35">
      <c r="A41" s="43"/>
      <c r="B41" s="8" t="s">
        <v>52</v>
      </c>
      <c r="C41" s="9" t="s">
        <v>4</v>
      </c>
      <c r="D41" s="9" t="s">
        <v>5</v>
      </c>
      <c r="E41" s="8" t="s">
        <v>95</v>
      </c>
      <c r="F41" s="8" t="s">
        <v>91</v>
      </c>
      <c r="G41" s="8" t="s">
        <v>92</v>
      </c>
      <c r="H41" s="8" t="s">
        <v>93</v>
      </c>
      <c r="I41" s="8" t="s">
        <v>94</v>
      </c>
      <c r="J41" s="9" t="s">
        <v>7</v>
      </c>
      <c r="K41" s="9" t="s">
        <v>8</v>
      </c>
      <c r="L41" s="9" t="s">
        <v>9</v>
      </c>
      <c r="M41" s="9" t="s">
        <v>10</v>
      </c>
      <c r="N41" s="9" t="s">
        <v>11</v>
      </c>
      <c r="O41" s="9" t="s">
        <v>12</v>
      </c>
      <c r="P41" s="9" t="s">
        <v>13</v>
      </c>
      <c r="Q41" s="9" t="s">
        <v>14</v>
      </c>
      <c r="R41" s="9" t="s">
        <v>15</v>
      </c>
    </row>
    <row r="42" spans="1:18" s="4" customFormat="1" ht="54" customHeight="1" x14ac:dyDescent="0.35">
      <c r="A42" s="20" t="s">
        <v>30</v>
      </c>
      <c r="B42" s="14">
        <v>60</v>
      </c>
      <c r="C42" s="11">
        <v>62</v>
      </c>
      <c r="D42" s="11">
        <v>64</v>
      </c>
      <c r="E42" s="14">
        <v>53</v>
      </c>
      <c r="F42" s="11">
        <v>51</v>
      </c>
      <c r="G42" s="14">
        <f>B42/31*4</f>
        <v>7.741935483870968</v>
      </c>
      <c r="H42" s="11">
        <v>8</v>
      </c>
      <c r="I42" s="14">
        <v>60</v>
      </c>
      <c r="J42" s="11">
        <v>62</v>
      </c>
      <c r="K42" s="11">
        <v>61</v>
      </c>
      <c r="L42" s="11">
        <v>63</v>
      </c>
      <c r="M42" s="11">
        <v>59</v>
      </c>
      <c r="N42" s="11">
        <v>60</v>
      </c>
      <c r="O42" s="11">
        <v>57</v>
      </c>
      <c r="P42" s="11">
        <v>60</v>
      </c>
      <c r="Q42" s="11">
        <v>65</v>
      </c>
      <c r="R42" s="11">
        <v>64</v>
      </c>
    </row>
    <row r="43" spans="1:18" s="4" customFormat="1" ht="39" customHeight="1" x14ac:dyDescent="0.35">
      <c r="A43" s="13" t="s">
        <v>1</v>
      </c>
      <c r="B43" s="14">
        <f>SUM(B42)</f>
        <v>60</v>
      </c>
      <c r="C43" s="14">
        <f t="shared" ref="C43" si="5">SUM(C42)</f>
        <v>62</v>
      </c>
      <c r="D43" s="14">
        <f t="shared" ref="D43:I43" si="6">SUM(D42)</f>
        <v>64</v>
      </c>
      <c r="E43" s="14">
        <f t="shared" si="6"/>
        <v>53</v>
      </c>
      <c r="F43" s="14">
        <f t="shared" si="6"/>
        <v>51</v>
      </c>
      <c r="G43" s="14">
        <f t="shared" si="6"/>
        <v>7.741935483870968</v>
      </c>
      <c r="H43" s="14">
        <f t="shared" si="6"/>
        <v>8</v>
      </c>
      <c r="I43" s="14">
        <f t="shared" si="6"/>
        <v>60</v>
      </c>
      <c r="J43" s="14">
        <f t="shared" ref="J43" si="7">SUM(J42)</f>
        <v>62</v>
      </c>
      <c r="K43" s="14">
        <f t="shared" ref="K43" si="8">SUM(K42)</f>
        <v>61</v>
      </c>
      <c r="L43" s="14">
        <f t="shared" ref="L43" si="9">SUM(L42)</f>
        <v>63</v>
      </c>
      <c r="M43" s="14">
        <f t="shared" ref="M43" si="10">SUM(M42)</f>
        <v>59</v>
      </c>
      <c r="N43" s="14">
        <f t="shared" ref="N43" si="11">SUM(N42)</f>
        <v>60</v>
      </c>
      <c r="O43" s="14">
        <f t="shared" ref="O43" si="12">SUM(O42)</f>
        <v>57</v>
      </c>
      <c r="P43" s="14">
        <f t="shared" ref="P43" si="13">SUM(P42)</f>
        <v>60</v>
      </c>
      <c r="Q43" s="14">
        <f t="shared" ref="Q43:R43" si="14">SUM(Q42)</f>
        <v>65</v>
      </c>
      <c r="R43" s="14">
        <f t="shared" si="14"/>
        <v>64</v>
      </c>
    </row>
    <row r="44" spans="1:18" ht="15" customHeight="1" x14ac:dyDescent="0.45"/>
    <row r="45" spans="1:18" s="4" customFormat="1" ht="41.25" customHeight="1" x14ac:dyDescent="0.35">
      <c r="A45" s="38" t="s">
        <v>31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</row>
    <row r="46" spans="1:18" s="4" customFormat="1" ht="30" customHeight="1" x14ac:dyDescent="0.35">
      <c r="A46" s="43" t="s">
        <v>21</v>
      </c>
      <c r="B46" s="39" t="s">
        <v>53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</row>
    <row r="47" spans="1:18" s="4" customFormat="1" ht="97.5" customHeight="1" x14ac:dyDescent="0.35">
      <c r="A47" s="43"/>
      <c r="B47" s="8" t="s">
        <v>52</v>
      </c>
      <c r="C47" s="9" t="s">
        <v>4</v>
      </c>
      <c r="D47" s="9" t="s">
        <v>5</v>
      </c>
      <c r="E47" s="8" t="s">
        <v>95</v>
      </c>
      <c r="F47" s="8" t="s">
        <v>91</v>
      </c>
      <c r="G47" s="8" t="s">
        <v>92</v>
      </c>
      <c r="H47" s="8" t="s">
        <v>93</v>
      </c>
      <c r="I47" s="8" t="s">
        <v>94</v>
      </c>
      <c r="J47" s="9" t="s">
        <v>7</v>
      </c>
      <c r="K47" s="9" t="s">
        <v>8</v>
      </c>
      <c r="L47" s="9" t="s">
        <v>9</v>
      </c>
      <c r="M47" s="9" t="s">
        <v>10</v>
      </c>
      <c r="N47" s="9" t="s">
        <v>11</v>
      </c>
      <c r="O47" s="9" t="s">
        <v>12</v>
      </c>
      <c r="P47" s="9" t="s">
        <v>13</v>
      </c>
      <c r="Q47" s="9" t="s">
        <v>14</v>
      </c>
      <c r="R47" s="9" t="s">
        <v>15</v>
      </c>
    </row>
    <row r="48" spans="1:18" s="4" customFormat="1" ht="44.25" customHeight="1" x14ac:dyDescent="0.35">
      <c r="A48" s="20" t="s">
        <v>97</v>
      </c>
      <c r="B48" s="35">
        <v>30000</v>
      </c>
      <c r="C48" s="40">
        <v>28972</v>
      </c>
      <c r="D48" s="40">
        <v>26776</v>
      </c>
      <c r="E48" s="35">
        <v>26645</v>
      </c>
      <c r="F48" s="40">
        <v>26006</v>
      </c>
      <c r="G48" s="14">
        <v>444</v>
      </c>
      <c r="H48" s="11">
        <v>132</v>
      </c>
      <c r="I48" s="14">
        <v>3373</v>
      </c>
      <c r="J48" s="11">
        <v>3247</v>
      </c>
      <c r="K48" s="11">
        <v>3112</v>
      </c>
      <c r="L48" s="11">
        <v>3281</v>
      </c>
      <c r="M48" s="11">
        <v>3574</v>
      </c>
      <c r="N48" s="11">
        <v>3598</v>
      </c>
      <c r="O48" s="11">
        <v>3325</v>
      </c>
      <c r="P48" s="11">
        <f>3135+219</f>
        <v>3354</v>
      </c>
      <c r="Q48" s="11">
        <v>3421</v>
      </c>
      <c r="R48" s="11">
        <v>3005</v>
      </c>
    </row>
    <row r="49" spans="1:18" s="4" customFormat="1" ht="44.25" customHeight="1" x14ac:dyDescent="0.35">
      <c r="A49" s="20" t="s">
        <v>98</v>
      </c>
      <c r="B49" s="36"/>
      <c r="C49" s="41"/>
      <c r="D49" s="41"/>
      <c r="E49" s="36"/>
      <c r="F49" s="41"/>
      <c r="G49" s="14">
        <v>1656</v>
      </c>
      <c r="H49" s="11">
        <v>886</v>
      </c>
      <c r="I49" s="14">
        <v>12589</v>
      </c>
      <c r="J49" s="11">
        <v>11384</v>
      </c>
      <c r="K49" s="11">
        <v>10602</v>
      </c>
      <c r="L49" s="11">
        <v>10699</v>
      </c>
      <c r="M49" s="11">
        <v>11728</v>
      </c>
      <c r="N49" s="11">
        <v>12175</v>
      </c>
      <c r="O49" s="11">
        <v>11649</v>
      </c>
      <c r="P49" s="11">
        <f>5769+6870</f>
        <v>12639</v>
      </c>
      <c r="Q49" s="11">
        <v>11099</v>
      </c>
      <c r="R49" s="11">
        <v>10593</v>
      </c>
    </row>
    <row r="50" spans="1:18" s="4" customFormat="1" ht="44.25" customHeight="1" x14ac:dyDescent="0.35">
      <c r="A50" s="20" t="s">
        <v>99</v>
      </c>
      <c r="B50" s="36"/>
      <c r="C50" s="41"/>
      <c r="D50" s="41"/>
      <c r="E50" s="36"/>
      <c r="F50" s="41"/>
      <c r="G50" s="14">
        <v>594</v>
      </c>
      <c r="H50" s="11">
        <v>181</v>
      </c>
      <c r="I50" s="14">
        <v>4515</v>
      </c>
      <c r="J50" s="11">
        <v>4275</v>
      </c>
      <c r="K50" s="11">
        <v>3351</v>
      </c>
      <c r="L50" s="11">
        <v>4172</v>
      </c>
      <c r="M50" s="11">
        <v>4576</v>
      </c>
      <c r="N50" s="11">
        <v>5255</v>
      </c>
      <c r="O50" s="11">
        <v>4083</v>
      </c>
      <c r="P50" s="11">
        <f>2294+2689</f>
        <v>4983</v>
      </c>
      <c r="Q50" s="11">
        <v>3995</v>
      </c>
      <c r="R50" s="11">
        <v>4342</v>
      </c>
    </row>
    <row r="51" spans="1:18" s="4" customFormat="1" ht="44.25" customHeight="1" x14ac:dyDescent="0.35">
      <c r="A51" s="20" t="s">
        <v>100</v>
      </c>
      <c r="B51" s="36"/>
      <c r="C51" s="41"/>
      <c r="D51" s="41"/>
      <c r="E51" s="36"/>
      <c r="F51" s="41"/>
      <c r="G51" s="14">
        <v>34</v>
      </c>
      <c r="H51" s="11">
        <v>9</v>
      </c>
      <c r="I51" s="14">
        <v>259</v>
      </c>
      <c r="J51" s="11">
        <v>22</v>
      </c>
      <c r="K51" s="11">
        <v>141</v>
      </c>
      <c r="L51" s="11">
        <v>283</v>
      </c>
      <c r="M51" s="11">
        <v>169</v>
      </c>
      <c r="N51" s="11">
        <v>232</v>
      </c>
      <c r="O51" s="11">
        <v>319</v>
      </c>
      <c r="P51" s="11">
        <v>602</v>
      </c>
      <c r="Q51" s="11">
        <v>343</v>
      </c>
      <c r="R51" s="11">
        <v>356</v>
      </c>
    </row>
    <row r="52" spans="1:18" s="4" customFormat="1" ht="44.25" customHeight="1" x14ac:dyDescent="0.35">
      <c r="A52" s="20" t="s">
        <v>101</v>
      </c>
      <c r="B52" s="36"/>
      <c r="C52" s="41"/>
      <c r="D52" s="41"/>
      <c r="E52" s="36"/>
      <c r="F52" s="41"/>
      <c r="G52" s="14">
        <v>578</v>
      </c>
      <c r="H52" s="11">
        <v>287</v>
      </c>
      <c r="I52" s="14">
        <v>4396</v>
      </c>
      <c r="J52" s="11">
        <v>4265</v>
      </c>
      <c r="K52" s="11">
        <v>3393</v>
      </c>
      <c r="L52" s="11">
        <v>3623</v>
      </c>
      <c r="M52" s="11">
        <v>4064</v>
      </c>
      <c r="N52" s="11">
        <v>3997</v>
      </c>
      <c r="O52" s="11">
        <v>4135</v>
      </c>
      <c r="P52" s="11">
        <f>3220+2248</f>
        <v>5468</v>
      </c>
      <c r="Q52" s="11">
        <v>3719</v>
      </c>
      <c r="R52" s="11">
        <v>3656</v>
      </c>
    </row>
    <row r="53" spans="1:18" s="4" customFormat="1" ht="44.25" customHeight="1" x14ac:dyDescent="0.35">
      <c r="A53" s="20" t="s">
        <v>102</v>
      </c>
      <c r="B53" s="36"/>
      <c r="C53" s="41"/>
      <c r="D53" s="41"/>
      <c r="E53" s="36"/>
      <c r="F53" s="41"/>
      <c r="G53" s="14">
        <v>641</v>
      </c>
      <c r="H53" s="11">
        <v>172</v>
      </c>
      <c r="I53" s="14">
        <v>4868</v>
      </c>
      <c r="J53" s="11">
        <v>2968</v>
      </c>
      <c r="K53" s="11">
        <v>2976</v>
      </c>
      <c r="L53" s="11">
        <v>3143</v>
      </c>
      <c r="M53" s="11">
        <v>2570</v>
      </c>
      <c r="N53" s="11">
        <v>3042</v>
      </c>
      <c r="O53" s="11">
        <v>3199</v>
      </c>
      <c r="P53" s="11">
        <f>3116+468</f>
        <v>3584</v>
      </c>
      <c r="Q53" s="11">
        <v>2533</v>
      </c>
      <c r="R53" s="11">
        <v>2397</v>
      </c>
    </row>
    <row r="54" spans="1:18" s="4" customFormat="1" ht="44.25" customHeight="1" x14ac:dyDescent="0.35">
      <c r="A54" s="20" t="s">
        <v>96</v>
      </c>
      <c r="B54" s="37"/>
      <c r="C54" s="42"/>
      <c r="D54" s="42"/>
      <c r="E54" s="37"/>
      <c r="F54" s="42"/>
      <c r="G54" s="14" t="s">
        <v>54</v>
      </c>
      <c r="H54" s="11">
        <v>251</v>
      </c>
      <c r="I54" s="14" t="s">
        <v>54</v>
      </c>
      <c r="J54" s="11">
        <v>2766</v>
      </c>
      <c r="K54" s="11">
        <v>2403</v>
      </c>
      <c r="L54" s="11">
        <v>2798</v>
      </c>
      <c r="M54" s="11">
        <v>3257</v>
      </c>
      <c r="N54" s="11">
        <v>3312</v>
      </c>
      <c r="O54" s="11">
        <v>2933</v>
      </c>
      <c r="P54" s="11">
        <v>4006</v>
      </c>
      <c r="Q54" s="11">
        <v>2665</v>
      </c>
      <c r="R54" s="11">
        <v>3129</v>
      </c>
    </row>
    <row r="55" spans="1:18" s="4" customFormat="1" ht="44.25" customHeight="1" x14ac:dyDescent="0.35">
      <c r="A55" s="13" t="s">
        <v>1</v>
      </c>
      <c r="B55" s="14">
        <f>SUM(B48)</f>
        <v>30000</v>
      </c>
      <c r="C55" s="11">
        <f>SUM(C48)</f>
        <v>28972</v>
      </c>
      <c r="D55" s="11">
        <f>SUM(D48)</f>
        <v>26776</v>
      </c>
      <c r="E55" s="14">
        <f>SUM(E48)</f>
        <v>26645</v>
      </c>
      <c r="F55" s="11">
        <f>SUM(F48)</f>
        <v>26006</v>
      </c>
      <c r="G55" s="14">
        <f>SUM(G48:G54)</f>
        <v>3947</v>
      </c>
      <c r="H55" s="11">
        <f>SUM(H48:H54)</f>
        <v>1918</v>
      </c>
      <c r="I55" s="14">
        <f>SUM(I48:I54)</f>
        <v>30000</v>
      </c>
      <c r="J55" s="11">
        <f t="shared" ref="J55:R55" si="15">SUM(J48:J54)</f>
        <v>28927</v>
      </c>
      <c r="K55" s="11">
        <f t="shared" si="15"/>
        <v>25978</v>
      </c>
      <c r="L55" s="11">
        <f t="shared" si="15"/>
        <v>27999</v>
      </c>
      <c r="M55" s="11">
        <f t="shared" si="15"/>
        <v>29938</v>
      </c>
      <c r="N55" s="11">
        <f t="shared" si="15"/>
        <v>31611</v>
      </c>
      <c r="O55" s="11">
        <f t="shared" si="15"/>
        <v>29643</v>
      </c>
      <c r="P55" s="11">
        <f t="shared" si="15"/>
        <v>34636</v>
      </c>
      <c r="Q55" s="11">
        <f t="shared" si="15"/>
        <v>27775</v>
      </c>
      <c r="R55" s="11">
        <f t="shared" si="15"/>
        <v>27478</v>
      </c>
    </row>
    <row r="56" spans="1:18" ht="15" customHeight="1" x14ac:dyDescent="0.45"/>
    <row r="57" spans="1:18" s="4" customFormat="1" ht="48" customHeight="1" x14ac:dyDescent="0.35">
      <c r="A57" s="38" t="s">
        <v>32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</row>
    <row r="58" spans="1:18" s="4" customFormat="1" ht="30" customHeight="1" x14ac:dyDescent="0.35">
      <c r="A58" s="43" t="s">
        <v>21</v>
      </c>
      <c r="B58" s="39" t="s">
        <v>53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</row>
    <row r="59" spans="1:18" s="4" customFormat="1" ht="92.25" customHeight="1" x14ac:dyDescent="0.35">
      <c r="A59" s="43"/>
      <c r="B59" s="8" t="s">
        <v>52</v>
      </c>
      <c r="C59" s="9" t="s">
        <v>4</v>
      </c>
      <c r="D59" s="9" t="s">
        <v>5</v>
      </c>
      <c r="E59" s="8" t="s">
        <v>95</v>
      </c>
      <c r="F59" s="8" t="s">
        <v>91</v>
      </c>
      <c r="G59" s="8" t="s">
        <v>92</v>
      </c>
      <c r="H59" s="8" t="s">
        <v>93</v>
      </c>
      <c r="I59" s="8" t="s">
        <v>94</v>
      </c>
      <c r="J59" s="9" t="s">
        <v>7</v>
      </c>
      <c r="K59" s="9" t="s">
        <v>8</v>
      </c>
      <c r="L59" s="9" t="s">
        <v>9</v>
      </c>
      <c r="M59" s="9" t="s">
        <v>10</v>
      </c>
      <c r="N59" s="9" t="s">
        <v>11</v>
      </c>
      <c r="O59" s="9" t="s">
        <v>12</v>
      </c>
      <c r="P59" s="9" t="s">
        <v>13</v>
      </c>
      <c r="Q59" s="9" t="s">
        <v>14</v>
      </c>
      <c r="R59" s="9" t="s">
        <v>15</v>
      </c>
    </row>
    <row r="60" spans="1:18" s="4" customFormat="1" ht="34.5" customHeight="1" x14ac:dyDescent="0.35">
      <c r="A60" s="10" t="s">
        <v>103</v>
      </c>
      <c r="B60" s="44">
        <v>990</v>
      </c>
      <c r="C60" s="40">
        <v>966</v>
      </c>
      <c r="D60" s="40">
        <v>955</v>
      </c>
      <c r="E60" s="35">
        <v>879</v>
      </c>
      <c r="F60" s="40">
        <v>864</v>
      </c>
      <c r="G60" s="14" t="s">
        <v>56</v>
      </c>
      <c r="H60" s="11" t="s">
        <v>56</v>
      </c>
      <c r="I60" s="14" t="s">
        <v>56</v>
      </c>
      <c r="J60" s="11" t="s">
        <v>56</v>
      </c>
      <c r="K60" s="11" t="s">
        <v>56</v>
      </c>
      <c r="L60" s="11" t="s">
        <v>56</v>
      </c>
      <c r="M60" s="11" t="s">
        <v>56</v>
      </c>
      <c r="N60" s="11" t="s">
        <v>56</v>
      </c>
      <c r="O60" s="11" t="s">
        <v>56</v>
      </c>
      <c r="P60" s="11" t="s">
        <v>56</v>
      </c>
      <c r="Q60" s="11" t="s">
        <v>56</v>
      </c>
      <c r="R60" s="11" t="s">
        <v>56</v>
      </c>
    </row>
    <row r="61" spans="1:18" s="4" customFormat="1" ht="34.5" customHeight="1" x14ac:dyDescent="0.35">
      <c r="A61" s="10" t="s">
        <v>104</v>
      </c>
      <c r="B61" s="45"/>
      <c r="C61" s="41"/>
      <c r="D61" s="41"/>
      <c r="E61" s="36"/>
      <c r="F61" s="41"/>
      <c r="G61" s="14">
        <v>10</v>
      </c>
      <c r="H61" s="11">
        <v>6</v>
      </c>
      <c r="I61" s="14">
        <v>76</v>
      </c>
      <c r="J61" s="11">
        <v>73</v>
      </c>
      <c r="K61" s="11">
        <v>29</v>
      </c>
      <c r="L61" s="11">
        <v>65</v>
      </c>
      <c r="M61" s="31">
        <v>70</v>
      </c>
      <c r="N61" s="11">
        <v>70</v>
      </c>
      <c r="O61" s="11">
        <v>75</v>
      </c>
      <c r="P61" s="11">
        <v>71</v>
      </c>
      <c r="Q61" s="11">
        <v>70</v>
      </c>
      <c r="R61" s="21">
        <v>69</v>
      </c>
    </row>
    <row r="62" spans="1:18" s="4" customFormat="1" ht="34.5" customHeight="1" x14ac:dyDescent="0.35">
      <c r="A62" s="10" t="s">
        <v>105</v>
      </c>
      <c r="B62" s="45"/>
      <c r="C62" s="41"/>
      <c r="D62" s="41"/>
      <c r="E62" s="36"/>
      <c r="F62" s="41"/>
      <c r="G62" s="23">
        <v>5</v>
      </c>
      <c r="H62" s="11">
        <v>2</v>
      </c>
      <c r="I62" s="23">
        <v>39</v>
      </c>
      <c r="J62" s="11">
        <v>120</v>
      </c>
      <c r="K62" s="11">
        <v>10</v>
      </c>
      <c r="L62" s="11">
        <v>10</v>
      </c>
      <c r="M62" s="31">
        <v>36</v>
      </c>
      <c r="N62" s="11">
        <v>38</v>
      </c>
      <c r="O62" s="11">
        <v>36</v>
      </c>
      <c r="P62" s="11">
        <v>37</v>
      </c>
      <c r="Q62" s="11">
        <v>37</v>
      </c>
      <c r="R62" s="21">
        <v>37</v>
      </c>
    </row>
    <row r="63" spans="1:18" s="4" customFormat="1" ht="34.5" customHeight="1" x14ac:dyDescent="0.35">
      <c r="A63" s="10" t="s">
        <v>106</v>
      </c>
      <c r="B63" s="45"/>
      <c r="C63" s="41"/>
      <c r="D63" s="41"/>
      <c r="E63" s="36"/>
      <c r="F63" s="41"/>
      <c r="G63" s="23">
        <v>24</v>
      </c>
      <c r="H63" s="11">
        <v>43</v>
      </c>
      <c r="I63" s="23">
        <v>180</v>
      </c>
      <c r="J63" s="11">
        <v>97</v>
      </c>
      <c r="K63" s="11">
        <v>237</v>
      </c>
      <c r="L63" s="11">
        <v>238</v>
      </c>
      <c r="M63" s="31">
        <v>174</v>
      </c>
      <c r="N63" s="11">
        <v>168</v>
      </c>
      <c r="O63" s="11">
        <v>162</v>
      </c>
      <c r="P63" s="11">
        <v>163</v>
      </c>
      <c r="Q63" s="11">
        <v>181</v>
      </c>
      <c r="R63" s="21">
        <v>165</v>
      </c>
    </row>
    <row r="64" spans="1:18" s="4" customFormat="1" ht="34.5" customHeight="1" x14ac:dyDescent="0.35">
      <c r="A64" s="10" t="s">
        <v>107</v>
      </c>
      <c r="B64" s="45"/>
      <c r="C64" s="41"/>
      <c r="D64" s="41"/>
      <c r="E64" s="36"/>
      <c r="F64" s="41"/>
      <c r="G64" s="23">
        <v>5</v>
      </c>
      <c r="H64" s="11">
        <v>7</v>
      </c>
      <c r="I64" s="23">
        <v>35</v>
      </c>
      <c r="J64" s="11">
        <v>46</v>
      </c>
      <c r="K64" s="11">
        <v>16</v>
      </c>
      <c r="L64" s="11">
        <v>16</v>
      </c>
      <c r="M64" s="31">
        <v>42</v>
      </c>
      <c r="N64" s="11">
        <v>37</v>
      </c>
      <c r="O64" s="11">
        <v>35</v>
      </c>
      <c r="P64" s="11">
        <v>43</v>
      </c>
      <c r="Q64" s="11">
        <v>41</v>
      </c>
      <c r="R64" s="21">
        <v>37</v>
      </c>
    </row>
    <row r="65" spans="1:18" s="4" customFormat="1" ht="34.5" customHeight="1" x14ac:dyDescent="0.35">
      <c r="A65" s="10" t="s">
        <v>108</v>
      </c>
      <c r="B65" s="45"/>
      <c r="C65" s="41"/>
      <c r="D65" s="41"/>
      <c r="E65" s="36"/>
      <c r="F65" s="41"/>
      <c r="G65" s="23">
        <v>4</v>
      </c>
      <c r="H65" s="11">
        <v>6</v>
      </c>
      <c r="I65" s="23">
        <v>34</v>
      </c>
      <c r="J65" s="11">
        <v>17</v>
      </c>
      <c r="K65" s="11">
        <v>24</v>
      </c>
      <c r="L65" s="11">
        <v>21</v>
      </c>
      <c r="M65" s="31">
        <v>32</v>
      </c>
      <c r="N65" s="11">
        <v>31</v>
      </c>
      <c r="O65" s="11">
        <v>32</v>
      </c>
      <c r="P65" s="11">
        <v>32</v>
      </c>
      <c r="Q65" s="11">
        <v>31</v>
      </c>
      <c r="R65" s="21">
        <v>31</v>
      </c>
    </row>
    <row r="66" spans="1:18" s="4" customFormat="1" ht="34.5" customHeight="1" x14ac:dyDescent="0.35">
      <c r="A66" s="10" t="s">
        <v>109</v>
      </c>
      <c r="B66" s="45"/>
      <c r="C66" s="41"/>
      <c r="D66" s="41"/>
      <c r="E66" s="36"/>
      <c r="F66" s="41"/>
      <c r="G66" s="23">
        <v>6</v>
      </c>
      <c r="H66" s="11">
        <v>8</v>
      </c>
      <c r="I66" s="23">
        <v>46</v>
      </c>
      <c r="J66" s="11">
        <v>66</v>
      </c>
      <c r="K66" s="11">
        <v>37</v>
      </c>
      <c r="L66" s="11">
        <v>52</v>
      </c>
      <c r="M66" s="31">
        <v>44</v>
      </c>
      <c r="N66" s="11">
        <v>43</v>
      </c>
      <c r="O66" s="11">
        <v>45</v>
      </c>
      <c r="P66" s="11">
        <v>45</v>
      </c>
      <c r="Q66" s="11">
        <v>46</v>
      </c>
      <c r="R66" s="21">
        <v>42</v>
      </c>
    </row>
    <row r="67" spans="1:18" s="4" customFormat="1" ht="34.5" customHeight="1" x14ac:dyDescent="0.35">
      <c r="A67" s="10" t="s">
        <v>110</v>
      </c>
      <c r="B67" s="45"/>
      <c r="C67" s="41"/>
      <c r="D67" s="41"/>
      <c r="E67" s="36"/>
      <c r="F67" s="41"/>
      <c r="G67" s="23">
        <v>31</v>
      </c>
      <c r="H67" s="11">
        <v>23</v>
      </c>
      <c r="I67" s="23">
        <v>239</v>
      </c>
      <c r="J67" s="11">
        <v>380</v>
      </c>
      <c r="K67" s="11">
        <v>433</v>
      </c>
      <c r="L67" s="11">
        <v>315</v>
      </c>
      <c r="M67" s="31">
        <v>437</v>
      </c>
      <c r="N67" s="11">
        <v>291</v>
      </c>
      <c r="O67" s="11">
        <v>239</v>
      </c>
      <c r="P67" s="11">
        <v>222</v>
      </c>
      <c r="Q67" s="11">
        <v>270</v>
      </c>
      <c r="R67" s="21">
        <v>231</v>
      </c>
    </row>
    <row r="68" spans="1:18" s="4" customFormat="1" ht="34.5" customHeight="1" x14ac:dyDescent="0.35">
      <c r="A68" s="10" t="s">
        <v>111</v>
      </c>
      <c r="B68" s="45"/>
      <c r="C68" s="41"/>
      <c r="D68" s="41"/>
      <c r="E68" s="36"/>
      <c r="F68" s="41"/>
      <c r="G68" s="23">
        <v>6</v>
      </c>
      <c r="H68" s="11">
        <v>5</v>
      </c>
      <c r="I68" s="23">
        <v>46</v>
      </c>
      <c r="J68" s="11">
        <v>52</v>
      </c>
      <c r="K68" s="11">
        <v>107</v>
      </c>
      <c r="L68" s="11">
        <v>58</v>
      </c>
      <c r="M68" s="31">
        <v>95</v>
      </c>
      <c r="N68" s="11">
        <v>53</v>
      </c>
      <c r="O68" s="11">
        <v>50</v>
      </c>
      <c r="P68" s="11">
        <v>78</v>
      </c>
      <c r="Q68" s="11">
        <v>61</v>
      </c>
      <c r="R68" s="21">
        <v>67</v>
      </c>
    </row>
    <row r="69" spans="1:18" s="4" customFormat="1" ht="34.5" customHeight="1" x14ac:dyDescent="0.35">
      <c r="A69" s="10" t="s">
        <v>112</v>
      </c>
      <c r="B69" s="45"/>
      <c r="C69" s="41"/>
      <c r="D69" s="41"/>
      <c r="E69" s="36"/>
      <c r="F69" s="41"/>
      <c r="G69" s="23">
        <v>9</v>
      </c>
      <c r="H69" s="11">
        <v>10</v>
      </c>
      <c r="I69" s="23">
        <v>68</v>
      </c>
      <c r="J69" s="11">
        <v>52</v>
      </c>
      <c r="K69" s="11">
        <v>60</v>
      </c>
      <c r="L69" s="11">
        <v>54</v>
      </c>
      <c r="M69" s="31">
        <v>62</v>
      </c>
      <c r="N69" s="11">
        <v>69</v>
      </c>
      <c r="O69" s="11">
        <v>62</v>
      </c>
      <c r="P69" s="11">
        <v>63</v>
      </c>
      <c r="Q69" s="11">
        <v>69</v>
      </c>
      <c r="R69" s="21">
        <v>64</v>
      </c>
    </row>
    <row r="70" spans="1:18" s="4" customFormat="1" ht="34.5" customHeight="1" x14ac:dyDescent="0.35">
      <c r="A70" s="10" t="s">
        <v>113</v>
      </c>
      <c r="B70" s="46"/>
      <c r="C70" s="42"/>
      <c r="D70" s="42"/>
      <c r="E70" s="37"/>
      <c r="F70" s="42"/>
      <c r="G70" s="23">
        <v>44</v>
      </c>
      <c r="H70" s="11">
        <v>18</v>
      </c>
      <c r="I70" s="23">
        <v>337</v>
      </c>
      <c r="J70" s="11">
        <v>92</v>
      </c>
      <c r="K70" s="11">
        <v>52</v>
      </c>
      <c r="L70" s="11">
        <v>180</v>
      </c>
      <c r="M70" s="31">
        <v>77</v>
      </c>
      <c r="N70" s="11">
        <v>90</v>
      </c>
      <c r="O70" s="11">
        <v>142</v>
      </c>
      <c r="P70" s="11">
        <v>237</v>
      </c>
      <c r="Q70" s="11">
        <v>178</v>
      </c>
      <c r="R70" s="21">
        <v>248</v>
      </c>
    </row>
    <row r="71" spans="1:18" s="4" customFormat="1" ht="34.5" customHeight="1" x14ac:dyDescent="0.35">
      <c r="A71" s="10" t="s">
        <v>33</v>
      </c>
      <c r="B71" s="14">
        <v>263</v>
      </c>
      <c r="C71" s="11">
        <v>263</v>
      </c>
      <c r="D71" s="11">
        <v>276</v>
      </c>
      <c r="E71" s="14">
        <v>234</v>
      </c>
      <c r="F71" s="11">
        <v>232</v>
      </c>
      <c r="G71" s="14">
        <v>35</v>
      </c>
      <c r="H71" s="11">
        <v>34</v>
      </c>
      <c r="I71" s="14">
        <v>263</v>
      </c>
      <c r="J71" s="11">
        <v>265</v>
      </c>
      <c r="K71" s="11">
        <v>264</v>
      </c>
      <c r="L71" s="11">
        <v>267</v>
      </c>
      <c r="M71" s="11">
        <v>265</v>
      </c>
      <c r="N71" s="11">
        <v>266</v>
      </c>
      <c r="O71" s="11">
        <v>309</v>
      </c>
      <c r="P71" s="11">
        <v>291</v>
      </c>
      <c r="Q71" s="11">
        <v>263</v>
      </c>
      <c r="R71" s="22">
        <v>271</v>
      </c>
    </row>
    <row r="72" spans="1:18" s="4" customFormat="1" ht="34.5" customHeight="1" x14ac:dyDescent="0.35">
      <c r="A72" s="13" t="s">
        <v>1</v>
      </c>
      <c r="B72" s="14">
        <f t="shared" ref="B72:R72" si="16">SUM(B60:B71)</f>
        <v>1253</v>
      </c>
      <c r="C72" s="11">
        <f t="shared" si="16"/>
        <v>1229</v>
      </c>
      <c r="D72" s="11">
        <f t="shared" si="16"/>
        <v>1231</v>
      </c>
      <c r="E72" s="14">
        <f t="shared" si="16"/>
        <v>1113</v>
      </c>
      <c r="F72" s="11">
        <f>SUM(F60:F71)</f>
        <v>1096</v>
      </c>
      <c r="G72" s="14">
        <f t="shared" si="16"/>
        <v>179</v>
      </c>
      <c r="H72" s="14">
        <f t="shared" si="16"/>
        <v>162</v>
      </c>
      <c r="I72" s="14">
        <f t="shared" si="16"/>
        <v>1363</v>
      </c>
      <c r="J72" s="11">
        <f t="shared" si="16"/>
        <v>1260</v>
      </c>
      <c r="K72" s="11">
        <f t="shared" si="16"/>
        <v>1269</v>
      </c>
      <c r="L72" s="11">
        <f t="shared" si="16"/>
        <v>1276</v>
      </c>
      <c r="M72" s="11">
        <f t="shared" si="16"/>
        <v>1334</v>
      </c>
      <c r="N72" s="11">
        <f t="shared" si="16"/>
        <v>1156</v>
      </c>
      <c r="O72" s="11">
        <f t="shared" si="16"/>
        <v>1187</v>
      </c>
      <c r="P72" s="11">
        <f t="shared" si="16"/>
        <v>1282</v>
      </c>
      <c r="Q72" s="11">
        <f t="shared" si="16"/>
        <v>1247</v>
      </c>
      <c r="R72" s="32">
        <f t="shared" si="16"/>
        <v>1262</v>
      </c>
    </row>
    <row r="73" spans="1:18" ht="38.25" customHeight="1" x14ac:dyDescent="0.45"/>
    <row r="74" spans="1:18" s="4" customFormat="1" ht="45" customHeight="1" x14ac:dyDescent="0.35">
      <c r="A74" s="38" t="s">
        <v>34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</row>
    <row r="75" spans="1:18" s="4" customFormat="1" ht="30" customHeight="1" x14ac:dyDescent="0.35">
      <c r="A75" s="43" t="s">
        <v>21</v>
      </c>
      <c r="B75" s="39" t="s">
        <v>48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</row>
    <row r="76" spans="1:18" s="4" customFormat="1" ht="90" customHeight="1" x14ac:dyDescent="0.35">
      <c r="A76" s="43"/>
      <c r="B76" s="8" t="s">
        <v>52</v>
      </c>
      <c r="C76" s="9" t="s">
        <v>4</v>
      </c>
      <c r="D76" s="9" t="s">
        <v>5</v>
      </c>
      <c r="E76" s="8" t="s">
        <v>95</v>
      </c>
      <c r="F76" s="8" t="s">
        <v>91</v>
      </c>
      <c r="G76" s="8" t="s">
        <v>92</v>
      </c>
      <c r="H76" s="8" t="s">
        <v>93</v>
      </c>
      <c r="I76" s="8" t="s">
        <v>94</v>
      </c>
      <c r="J76" s="9" t="s">
        <v>7</v>
      </c>
      <c r="K76" s="9" t="s">
        <v>8</v>
      </c>
      <c r="L76" s="9" t="s">
        <v>9</v>
      </c>
      <c r="M76" s="9" t="s">
        <v>10</v>
      </c>
      <c r="N76" s="9" t="s">
        <v>11</v>
      </c>
      <c r="O76" s="9" t="s">
        <v>12</v>
      </c>
      <c r="P76" s="9" t="s">
        <v>13</v>
      </c>
      <c r="Q76" s="9" t="s">
        <v>14</v>
      </c>
      <c r="R76" s="9" t="s">
        <v>14</v>
      </c>
    </row>
    <row r="77" spans="1:18" s="4" customFormat="1" ht="36.75" customHeight="1" x14ac:dyDescent="0.35">
      <c r="A77" s="19" t="s">
        <v>35</v>
      </c>
      <c r="B77" s="14">
        <v>100</v>
      </c>
      <c r="C77" s="11">
        <v>98</v>
      </c>
      <c r="D77" s="11">
        <v>112</v>
      </c>
      <c r="E77" s="14">
        <v>89</v>
      </c>
      <c r="F77" s="11">
        <v>96</v>
      </c>
      <c r="G77" s="35" t="s">
        <v>54</v>
      </c>
      <c r="H77" s="11">
        <v>2</v>
      </c>
      <c r="I77" s="35" t="s">
        <v>54</v>
      </c>
      <c r="J77" s="11">
        <v>8</v>
      </c>
      <c r="K77" s="11">
        <v>8</v>
      </c>
      <c r="L77" s="11">
        <v>11</v>
      </c>
      <c r="M77" s="11">
        <v>38</v>
      </c>
      <c r="N77" s="11">
        <v>25</v>
      </c>
      <c r="O77" s="11">
        <v>35</v>
      </c>
      <c r="P77" s="11">
        <v>25</v>
      </c>
      <c r="Q77" s="11">
        <v>21</v>
      </c>
      <c r="R77" s="11">
        <v>0</v>
      </c>
    </row>
    <row r="78" spans="1:18" s="4" customFormat="1" ht="36.75" customHeight="1" x14ac:dyDescent="0.35">
      <c r="A78" s="19" t="s">
        <v>36</v>
      </c>
      <c r="B78" s="14">
        <v>150</v>
      </c>
      <c r="C78" s="11">
        <v>216</v>
      </c>
      <c r="D78" s="11">
        <v>192</v>
      </c>
      <c r="E78" s="14">
        <v>133</v>
      </c>
      <c r="F78" s="11">
        <v>190</v>
      </c>
      <c r="G78" s="36"/>
      <c r="H78" s="11">
        <v>4</v>
      </c>
      <c r="I78" s="36"/>
      <c r="J78" s="11">
        <v>32</v>
      </c>
      <c r="K78" s="11">
        <v>32</v>
      </c>
      <c r="L78" s="11">
        <v>32</v>
      </c>
      <c r="M78" s="11">
        <v>40</v>
      </c>
      <c r="N78" s="11">
        <v>32</v>
      </c>
      <c r="O78" s="11">
        <v>32</v>
      </c>
      <c r="P78" s="11">
        <v>40</v>
      </c>
      <c r="Q78" s="11">
        <v>56</v>
      </c>
      <c r="R78" s="11">
        <v>18</v>
      </c>
    </row>
    <row r="79" spans="1:18" s="4" customFormat="1" ht="40.5" customHeight="1" x14ac:dyDescent="0.35">
      <c r="A79" s="19" t="s">
        <v>37</v>
      </c>
      <c r="B79" s="14">
        <v>200</v>
      </c>
      <c r="C79" s="11">
        <v>245</v>
      </c>
      <c r="D79" s="11">
        <v>230</v>
      </c>
      <c r="E79" s="14">
        <v>178</v>
      </c>
      <c r="F79" s="11">
        <v>200</v>
      </c>
      <c r="G79" s="36"/>
      <c r="H79" s="11">
        <v>6</v>
      </c>
      <c r="I79" s="36"/>
      <c r="J79" s="11">
        <v>59</v>
      </c>
      <c r="K79" s="11">
        <v>52</v>
      </c>
      <c r="L79" s="11">
        <v>52</v>
      </c>
      <c r="M79" s="11">
        <v>59</v>
      </c>
      <c r="N79" s="11">
        <v>58</v>
      </c>
      <c r="O79" s="11">
        <v>53</v>
      </c>
      <c r="P79" s="11">
        <v>58</v>
      </c>
      <c r="Q79" s="11">
        <v>52</v>
      </c>
      <c r="R79" s="11">
        <v>41</v>
      </c>
    </row>
    <row r="80" spans="1:18" s="4" customFormat="1" ht="36.75" customHeight="1" x14ac:dyDescent="0.35">
      <c r="A80" s="19" t="s">
        <v>38</v>
      </c>
      <c r="B80" s="14">
        <v>10</v>
      </c>
      <c r="C80" s="11">
        <v>1078</v>
      </c>
      <c r="D80" s="11">
        <v>976</v>
      </c>
      <c r="E80" s="14">
        <v>9</v>
      </c>
      <c r="F80" s="11">
        <v>914</v>
      </c>
      <c r="G80" s="36"/>
      <c r="H80" s="11">
        <v>8</v>
      </c>
      <c r="I80" s="36"/>
      <c r="J80" s="11">
        <v>72</v>
      </c>
      <c r="K80" s="11">
        <v>64</v>
      </c>
      <c r="L80" s="11">
        <v>64</v>
      </c>
      <c r="M80" s="11">
        <v>105</v>
      </c>
      <c r="N80" s="11">
        <v>102</v>
      </c>
      <c r="O80" s="11">
        <v>97</v>
      </c>
      <c r="P80" s="11">
        <v>108</v>
      </c>
      <c r="Q80" s="11">
        <v>12</v>
      </c>
      <c r="R80" s="11">
        <v>10</v>
      </c>
    </row>
    <row r="81" spans="1:18" s="4" customFormat="1" ht="36.75" customHeight="1" x14ac:dyDescent="0.35">
      <c r="A81" s="19" t="s">
        <v>39</v>
      </c>
      <c r="B81" s="14">
        <v>60</v>
      </c>
      <c r="C81" s="11">
        <v>102</v>
      </c>
      <c r="D81" s="11">
        <v>84</v>
      </c>
      <c r="E81" s="14">
        <v>53</v>
      </c>
      <c r="F81" s="11">
        <v>79</v>
      </c>
      <c r="G81" s="36"/>
      <c r="H81" s="11">
        <v>2</v>
      </c>
      <c r="I81" s="36"/>
      <c r="J81" s="11">
        <v>50</v>
      </c>
      <c r="K81" s="11">
        <v>48</v>
      </c>
      <c r="L81" s="11">
        <v>44</v>
      </c>
      <c r="M81" s="11">
        <v>57</v>
      </c>
      <c r="N81" s="11">
        <v>51</v>
      </c>
      <c r="O81" s="11">
        <v>51</v>
      </c>
      <c r="P81" s="11">
        <v>56</v>
      </c>
      <c r="Q81" s="11">
        <v>45</v>
      </c>
      <c r="R81" s="11">
        <v>23</v>
      </c>
    </row>
    <row r="82" spans="1:18" s="4" customFormat="1" ht="36.75" customHeight="1" x14ac:dyDescent="0.35">
      <c r="A82" s="19" t="s">
        <v>40</v>
      </c>
      <c r="B82" s="14">
        <v>200</v>
      </c>
      <c r="C82" s="11">
        <v>270</v>
      </c>
      <c r="D82" s="11">
        <v>270</v>
      </c>
      <c r="E82" s="14">
        <v>178</v>
      </c>
      <c r="F82" s="11">
        <v>202</v>
      </c>
      <c r="G82" s="36"/>
      <c r="H82" s="11">
        <v>8</v>
      </c>
      <c r="I82" s="36"/>
      <c r="J82" s="11">
        <v>56</v>
      </c>
      <c r="K82" s="11">
        <v>56</v>
      </c>
      <c r="L82" s="11">
        <v>56</v>
      </c>
      <c r="M82" s="11">
        <v>70</v>
      </c>
      <c r="N82" s="11">
        <v>56</v>
      </c>
      <c r="O82" s="11">
        <v>56</v>
      </c>
      <c r="P82" s="11">
        <v>70</v>
      </c>
      <c r="Q82" s="11">
        <v>56</v>
      </c>
      <c r="R82" s="11">
        <v>27</v>
      </c>
    </row>
    <row r="83" spans="1:18" s="4" customFormat="1" ht="36.75" customHeight="1" x14ac:dyDescent="0.35">
      <c r="A83" s="19" t="s">
        <v>41</v>
      </c>
      <c r="B83" s="14">
        <v>100</v>
      </c>
      <c r="C83" s="11">
        <v>224</v>
      </c>
      <c r="D83" s="11">
        <v>220</v>
      </c>
      <c r="E83" s="14">
        <v>89</v>
      </c>
      <c r="F83" s="11">
        <v>191</v>
      </c>
      <c r="G83" s="36"/>
      <c r="H83" s="11">
        <v>5</v>
      </c>
      <c r="I83" s="36"/>
      <c r="J83" s="11">
        <v>52</v>
      </c>
      <c r="K83" s="11">
        <v>48</v>
      </c>
      <c r="L83" s="11">
        <v>48</v>
      </c>
      <c r="M83" s="11">
        <v>112</v>
      </c>
      <c r="N83" s="11">
        <v>104</v>
      </c>
      <c r="O83" s="11">
        <v>104</v>
      </c>
      <c r="P83" s="11">
        <v>104</v>
      </c>
      <c r="Q83" s="11">
        <v>44</v>
      </c>
      <c r="R83" s="11">
        <v>40</v>
      </c>
    </row>
    <row r="84" spans="1:18" s="4" customFormat="1" ht="36.75" customHeight="1" x14ac:dyDescent="0.35">
      <c r="A84" s="19" t="s">
        <v>42</v>
      </c>
      <c r="B84" s="14">
        <v>5000</v>
      </c>
      <c r="C84" s="11">
        <v>25498</v>
      </c>
      <c r="D84" s="11">
        <v>23188</v>
      </c>
      <c r="E84" s="14">
        <v>4441</v>
      </c>
      <c r="F84" s="11">
        <v>22033</v>
      </c>
      <c r="G84" s="36"/>
      <c r="H84" s="11">
        <v>330</v>
      </c>
      <c r="I84" s="36"/>
      <c r="J84" s="11">
        <v>7260</v>
      </c>
      <c r="K84" s="11">
        <v>6600</v>
      </c>
      <c r="L84" s="11">
        <v>6600</v>
      </c>
      <c r="M84" s="11">
        <v>8855</v>
      </c>
      <c r="N84" s="11">
        <v>8690</v>
      </c>
      <c r="O84" s="11">
        <v>8745</v>
      </c>
      <c r="P84" s="11">
        <v>9680</v>
      </c>
      <c r="Q84" s="11">
        <v>8360</v>
      </c>
      <c r="R84" s="11">
        <v>14436</v>
      </c>
    </row>
    <row r="85" spans="1:18" s="4" customFormat="1" ht="36.75" customHeight="1" x14ac:dyDescent="0.35">
      <c r="A85" s="19" t="s">
        <v>43</v>
      </c>
      <c r="B85" s="14">
        <v>431</v>
      </c>
      <c r="C85" s="11">
        <v>440</v>
      </c>
      <c r="D85" s="11">
        <v>440</v>
      </c>
      <c r="E85" s="14">
        <v>383</v>
      </c>
      <c r="F85" s="11">
        <v>16</v>
      </c>
      <c r="G85" s="36"/>
      <c r="H85" s="11">
        <v>4</v>
      </c>
      <c r="I85" s="36"/>
      <c r="J85" s="11" t="s">
        <v>56</v>
      </c>
      <c r="K85" s="11" t="s">
        <v>56</v>
      </c>
      <c r="L85" s="11" t="s">
        <v>56</v>
      </c>
      <c r="M85" s="11">
        <v>5</v>
      </c>
      <c r="N85" s="11">
        <v>13</v>
      </c>
      <c r="O85" s="11">
        <v>12</v>
      </c>
      <c r="P85" s="11" t="s">
        <v>56</v>
      </c>
      <c r="Q85" s="11" t="s">
        <v>56</v>
      </c>
      <c r="R85" s="11" t="s">
        <v>56</v>
      </c>
    </row>
    <row r="86" spans="1:18" s="4" customFormat="1" ht="36.75" customHeight="1" x14ac:dyDescent="0.35">
      <c r="A86" s="19" t="s">
        <v>44</v>
      </c>
      <c r="B86" s="14">
        <v>150</v>
      </c>
      <c r="C86" s="11">
        <v>4520</v>
      </c>
      <c r="D86" s="11">
        <v>4125</v>
      </c>
      <c r="E86" s="14">
        <v>133</v>
      </c>
      <c r="F86" s="11">
        <v>3077</v>
      </c>
      <c r="G86" s="36"/>
      <c r="H86" s="11">
        <v>3</v>
      </c>
      <c r="I86" s="36"/>
      <c r="J86" s="11">
        <v>20</v>
      </c>
      <c r="K86" s="11">
        <v>20</v>
      </c>
      <c r="L86" s="11">
        <v>20</v>
      </c>
      <c r="M86" s="11">
        <v>25</v>
      </c>
      <c r="N86" s="11">
        <v>20</v>
      </c>
      <c r="O86" s="11">
        <v>20</v>
      </c>
      <c r="P86" s="11">
        <v>25</v>
      </c>
      <c r="Q86" s="11">
        <v>15</v>
      </c>
      <c r="R86" s="11">
        <v>15</v>
      </c>
    </row>
    <row r="87" spans="1:18" s="4" customFormat="1" ht="36.75" customHeight="1" x14ac:dyDescent="0.35">
      <c r="A87" s="19" t="s">
        <v>45</v>
      </c>
      <c r="B87" s="14">
        <v>800</v>
      </c>
      <c r="C87" s="11">
        <v>1027</v>
      </c>
      <c r="D87" s="11">
        <v>955</v>
      </c>
      <c r="E87" s="14">
        <v>711</v>
      </c>
      <c r="F87" s="11">
        <v>909</v>
      </c>
      <c r="G87" s="36"/>
      <c r="H87" s="11">
        <v>10</v>
      </c>
      <c r="I87" s="36"/>
      <c r="J87" s="11">
        <v>200</v>
      </c>
      <c r="K87" s="11">
        <v>184</v>
      </c>
      <c r="L87" s="11">
        <v>199</v>
      </c>
      <c r="M87" s="11">
        <v>211</v>
      </c>
      <c r="N87" s="11">
        <v>203</v>
      </c>
      <c r="O87" s="11">
        <v>192</v>
      </c>
      <c r="P87" s="11">
        <v>193</v>
      </c>
      <c r="Q87" s="11">
        <v>384</v>
      </c>
      <c r="R87" s="11">
        <v>210</v>
      </c>
    </row>
    <row r="88" spans="1:18" s="4" customFormat="1" ht="36.75" customHeight="1" x14ac:dyDescent="0.35">
      <c r="A88" s="19" t="s">
        <v>46</v>
      </c>
      <c r="B88" s="14">
        <v>350</v>
      </c>
      <c r="C88" s="11">
        <v>948</v>
      </c>
      <c r="D88" s="11">
        <v>876</v>
      </c>
      <c r="E88" s="14">
        <v>311</v>
      </c>
      <c r="F88" s="11">
        <v>802</v>
      </c>
      <c r="G88" s="36"/>
      <c r="H88" s="11">
        <v>40</v>
      </c>
      <c r="I88" s="36"/>
      <c r="J88" s="11">
        <v>605</v>
      </c>
      <c r="K88" s="11">
        <v>627</v>
      </c>
      <c r="L88" s="11">
        <v>572</v>
      </c>
      <c r="M88" s="11">
        <v>660</v>
      </c>
      <c r="N88" s="11">
        <v>627</v>
      </c>
      <c r="O88" s="11">
        <v>590</v>
      </c>
      <c r="P88" s="11">
        <v>642</v>
      </c>
      <c r="Q88" s="11">
        <v>472</v>
      </c>
      <c r="R88" s="11">
        <v>444</v>
      </c>
    </row>
    <row r="89" spans="1:18" s="4" customFormat="1" ht="36.75" customHeight="1" x14ac:dyDescent="0.35">
      <c r="A89" s="19" t="s">
        <v>47</v>
      </c>
      <c r="B89" s="14">
        <v>100</v>
      </c>
      <c r="C89" s="11">
        <v>84</v>
      </c>
      <c r="D89" s="11">
        <v>118</v>
      </c>
      <c r="E89" s="14">
        <v>89</v>
      </c>
      <c r="F89" s="11">
        <v>112</v>
      </c>
      <c r="G89" s="37"/>
      <c r="H89" s="11">
        <v>2</v>
      </c>
      <c r="I89" s="37"/>
      <c r="J89" s="11">
        <v>8</v>
      </c>
      <c r="K89" s="11">
        <v>8</v>
      </c>
      <c r="L89" s="11">
        <v>14</v>
      </c>
      <c r="M89" s="11">
        <v>12</v>
      </c>
      <c r="N89" s="11">
        <v>29</v>
      </c>
      <c r="O89" s="11">
        <v>0</v>
      </c>
      <c r="P89" s="11">
        <v>10</v>
      </c>
      <c r="Q89" s="11">
        <v>10</v>
      </c>
      <c r="R89" s="11">
        <v>10</v>
      </c>
    </row>
    <row r="90" spans="1:18" s="4" customFormat="1" ht="36.75" customHeight="1" x14ac:dyDescent="0.35">
      <c r="A90" s="13" t="s">
        <v>1</v>
      </c>
      <c r="B90" s="14">
        <f>SUM(B77:B89)</f>
        <v>7651</v>
      </c>
      <c r="C90" s="11">
        <f>SUM(C77:C89)</f>
        <v>34750</v>
      </c>
      <c r="D90" s="11">
        <f>SUM(D77:D89)</f>
        <v>31786</v>
      </c>
      <c r="E90" s="14">
        <f t="shared" ref="E90:H90" si="17">SUM(E77:E89)</f>
        <v>6797</v>
      </c>
      <c r="F90" s="11">
        <f t="shared" si="17"/>
        <v>28821</v>
      </c>
      <c r="G90" s="14" t="s">
        <v>56</v>
      </c>
      <c r="H90" s="14">
        <f t="shared" si="17"/>
        <v>424</v>
      </c>
      <c r="I90" s="14" t="s">
        <v>56</v>
      </c>
      <c r="J90" s="11">
        <f t="shared" ref="J90:R90" si="18">SUM(J77:J89)</f>
        <v>8422</v>
      </c>
      <c r="K90" s="11">
        <f t="shared" si="18"/>
        <v>7747</v>
      </c>
      <c r="L90" s="11">
        <f t="shared" si="18"/>
        <v>7712</v>
      </c>
      <c r="M90" s="11">
        <f t="shared" si="18"/>
        <v>10249</v>
      </c>
      <c r="N90" s="11">
        <f t="shared" si="18"/>
        <v>10010</v>
      </c>
      <c r="O90" s="11">
        <f t="shared" si="18"/>
        <v>9987</v>
      </c>
      <c r="P90" s="11">
        <f t="shared" si="18"/>
        <v>11011</v>
      </c>
      <c r="Q90" s="11">
        <f t="shared" si="18"/>
        <v>9527</v>
      </c>
      <c r="R90" s="11">
        <f t="shared" si="18"/>
        <v>15274</v>
      </c>
    </row>
    <row r="91" spans="1:18" s="4" customFormat="1" ht="15" customHeight="1" x14ac:dyDescent="0.35">
      <c r="A91" s="24"/>
      <c r="B91" s="25"/>
      <c r="C91" s="25"/>
      <c r="D91" s="25"/>
      <c r="E91" s="25"/>
      <c r="F91" s="25"/>
      <c r="G91" s="25"/>
      <c r="H91" s="25"/>
      <c r="I91" s="25"/>
      <c r="J91" s="25"/>
      <c r="K91" s="25"/>
    </row>
    <row r="92" spans="1:18" s="4" customFormat="1" ht="48.75" customHeight="1" x14ac:dyDescent="0.35">
      <c r="A92" s="38" t="s">
        <v>55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</row>
    <row r="93" spans="1:18" s="4" customFormat="1" ht="39.75" customHeight="1" x14ac:dyDescent="0.35">
      <c r="A93" s="43" t="s">
        <v>21</v>
      </c>
      <c r="B93" s="39" t="s">
        <v>49</v>
      </c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</row>
    <row r="94" spans="1:18" s="4" customFormat="1" ht="77.25" customHeight="1" x14ac:dyDescent="0.35">
      <c r="A94" s="43"/>
      <c r="B94" s="8" t="s">
        <v>52</v>
      </c>
      <c r="C94" s="9" t="s">
        <v>4</v>
      </c>
      <c r="D94" s="9" t="s">
        <v>5</v>
      </c>
      <c r="E94" s="8" t="s">
        <v>95</v>
      </c>
      <c r="F94" s="8" t="s">
        <v>91</v>
      </c>
      <c r="G94" s="8" t="s">
        <v>92</v>
      </c>
      <c r="H94" s="8" t="s">
        <v>93</v>
      </c>
      <c r="I94" s="8" t="s">
        <v>94</v>
      </c>
      <c r="J94" s="9" t="s">
        <v>7</v>
      </c>
      <c r="K94" s="9" t="s">
        <v>8</v>
      </c>
      <c r="L94" s="9" t="s">
        <v>9</v>
      </c>
      <c r="M94" s="9" t="s">
        <v>10</v>
      </c>
      <c r="N94" s="9" t="s">
        <v>11</v>
      </c>
      <c r="O94" s="9" t="s">
        <v>12</v>
      </c>
      <c r="P94" s="9" t="s">
        <v>13</v>
      </c>
      <c r="Q94" s="9" t="s">
        <v>14</v>
      </c>
      <c r="R94" s="9" t="s">
        <v>15</v>
      </c>
    </row>
    <row r="95" spans="1:18" s="4" customFormat="1" ht="42" customHeight="1" x14ac:dyDescent="0.35">
      <c r="A95" s="19" t="s">
        <v>35</v>
      </c>
      <c r="B95" s="35" t="s">
        <v>54</v>
      </c>
      <c r="C95" s="33">
        <v>79</v>
      </c>
      <c r="D95" s="33">
        <v>68</v>
      </c>
      <c r="E95" s="35" t="s">
        <v>54</v>
      </c>
      <c r="F95" s="33">
        <v>5</v>
      </c>
      <c r="G95" s="14">
        <v>1</v>
      </c>
      <c r="H95" s="11">
        <v>0</v>
      </c>
      <c r="I95" s="14">
        <v>10</v>
      </c>
      <c r="J95" s="11">
        <v>6</v>
      </c>
      <c r="K95" s="11">
        <v>3</v>
      </c>
      <c r="L95" s="11">
        <v>3</v>
      </c>
      <c r="M95" s="11">
        <v>22</v>
      </c>
      <c r="N95" s="11">
        <v>8</v>
      </c>
      <c r="O95" s="11">
        <v>24</v>
      </c>
      <c r="P95" s="11">
        <v>8</v>
      </c>
      <c r="Q95" s="11">
        <v>0</v>
      </c>
      <c r="R95" s="11">
        <v>0</v>
      </c>
    </row>
    <row r="96" spans="1:18" s="4" customFormat="1" ht="42" customHeight="1" x14ac:dyDescent="0.35">
      <c r="A96" s="19" t="s">
        <v>36</v>
      </c>
      <c r="B96" s="36"/>
      <c r="C96" s="33">
        <v>153</v>
      </c>
      <c r="D96" s="33">
        <v>134</v>
      </c>
      <c r="E96" s="36"/>
      <c r="F96" s="33">
        <v>14</v>
      </c>
      <c r="G96" s="14">
        <v>2</v>
      </c>
      <c r="H96" s="11">
        <v>0</v>
      </c>
      <c r="I96" s="14">
        <v>16</v>
      </c>
      <c r="J96" s="11">
        <v>18</v>
      </c>
      <c r="K96" s="11">
        <v>14</v>
      </c>
      <c r="L96" s="11">
        <v>22</v>
      </c>
      <c r="M96" s="11">
        <v>22</v>
      </c>
      <c r="N96" s="11">
        <v>17</v>
      </c>
      <c r="O96" s="11">
        <v>9</v>
      </c>
      <c r="P96" s="11">
        <v>14</v>
      </c>
      <c r="Q96" s="11">
        <v>5</v>
      </c>
      <c r="R96" s="11">
        <v>4</v>
      </c>
    </row>
    <row r="97" spans="1:18" s="4" customFormat="1" ht="47.25" customHeight="1" x14ac:dyDescent="0.35">
      <c r="A97" s="19" t="s">
        <v>37</v>
      </c>
      <c r="B97" s="36"/>
      <c r="C97" s="33">
        <v>151</v>
      </c>
      <c r="D97" s="33">
        <v>160</v>
      </c>
      <c r="E97" s="36"/>
      <c r="F97" s="33">
        <v>20</v>
      </c>
      <c r="G97" s="14">
        <v>5</v>
      </c>
      <c r="H97" s="11">
        <v>1</v>
      </c>
      <c r="I97" s="14">
        <v>40</v>
      </c>
      <c r="J97" s="11">
        <v>30</v>
      </c>
      <c r="K97" s="11">
        <v>100</v>
      </c>
      <c r="L97" s="11">
        <v>31</v>
      </c>
      <c r="M97" s="11">
        <v>32</v>
      </c>
      <c r="N97" s="11">
        <v>29</v>
      </c>
      <c r="O97" s="11">
        <v>21</v>
      </c>
      <c r="P97" s="11">
        <v>33</v>
      </c>
      <c r="Q97" s="11">
        <v>21</v>
      </c>
      <c r="R97" s="11">
        <v>19</v>
      </c>
    </row>
    <row r="98" spans="1:18" s="4" customFormat="1" ht="42" customHeight="1" x14ac:dyDescent="0.35">
      <c r="A98" s="19" t="s">
        <v>38</v>
      </c>
      <c r="B98" s="36"/>
      <c r="C98" s="33">
        <v>469</v>
      </c>
      <c r="D98" s="33">
        <v>559</v>
      </c>
      <c r="E98" s="36"/>
      <c r="F98" s="33">
        <v>2</v>
      </c>
      <c r="G98" s="14">
        <v>1</v>
      </c>
      <c r="H98" s="11">
        <v>1</v>
      </c>
      <c r="I98" s="14">
        <v>10</v>
      </c>
      <c r="J98" s="11">
        <v>638</v>
      </c>
      <c r="K98" s="11">
        <v>7</v>
      </c>
      <c r="L98" s="11">
        <v>19</v>
      </c>
      <c r="M98" s="11">
        <v>27</v>
      </c>
      <c r="N98" s="11">
        <v>28</v>
      </c>
      <c r="O98" s="11">
        <v>20</v>
      </c>
      <c r="P98" s="11">
        <v>1</v>
      </c>
      <c r="Q98" s="11">
        <v>1</v>
      </c>
      <c r="R98" s="11">
        <v>2</v>
      </c>
    </row>
    <row r="99" spans="1:18" s="4" customFormat="1" ht="42" customHeight="1" x14ac:dyDescent="0.35">
      <c r="A99" s="19" t="s">
        <v>39</v>
      </c>
      <c r="B99" s="36"/>
      <c r="C99" s="33">
        <v>47</v>
      </c>
      <c r="D99" s="33">
        <v>36</v>
      </c>
      <c r="E99" s="36"/>
      <c r="F99" s="33">
        <v>22</v>
      </c>
      <c r="G99" s="14">
        <v>3</v>
      </c>
      <c r="H99" s="11">
        <v>3</v>
      </c>
      <c r="I99" s="14">
        <v>24</v>
      </c>
      <c r="J99" s="11">
        <v>27</v>
      </c>
      <c r="K99" s="11">
        <v>22</v>
      </c>
      <c r="L99" s="11">
        <v>27</v>
      </c>
      <c r="M99" s="11">
        <v>36</v>
      </c>
      <c r="N99" s="11">
        <v>11</v>
      </c>
      <c r="O99" s="11">
        <v>15</v>
      </c>
      <c r="P99" s="11">
        <v>18</v>
      </c>
      <c r="Q99" s="11">
        <v>4</v>
      </c>
      <c r="R99" s="11">
        <v>7</v>
      </c>
    </row>
    <row r="100" spans="1:18" s="4" customFormat="1" ht="42" customHeight="1" x14ac:dyDescent="0.35">
      <c r="A100" s="19" t="s">
        <v>40</v>
      </c>
      <c r="B100" s="36"/>
      <c r="C100" s="33">
        <v>163</v>
      </c>
      <c r="D100" s="33">
        <v>171</v>
      </c>
      <c r="E100" s="36"/>
      <c r="F100" s="33">
        <v>13</v>
      </c>
      <c r="G100" s="14">
        <v>4</v>
      </c>
      <c r="H100" s="11">
        <v>0</v>
      </c>
      <c r="I100" s="14">
        <v>27</v>
      </c>
      <c r="J100" s="11">
        <v>19</v>
      </c>
      <c r="K100" s="11">
        <v>15</v>
      </c>
      <c r="L100" s="11">
        <v>11</v>
      </c>
      <c r="M100" s="11">
        <v>20</v>
      </c>
      <c r="N100" s="11">
        <v>16</v>
      </c>
      <c r="O100" s="11">
        <v>26</v>
      </c>
      <c r="P100" s="11">
        <v>36</v>
      </c>
      <c r="Q100" s="11">
        <v>12</v>
      </c>
      <c r="R100" s="11">
        <v>12</v>
      </c>
    </row>
    <row r="101" spans="1:18" s="4" customFormat="1" ht="42" customHeight="1" x14ac:dyDescent="0.35">
      <c r="A101" s="19" t="s">
        <v>41</v>
      </c>
      <c r="B101" s="36"/>
      <c r="C101" s="33">
        <v>120</v>
      </c>
      <c r="D101" s="33">
        <v>96</v>
      </c>
      <c r="E101" s="36"/>
      <c r="F101" s="33">
        <v>16</v>
      </c>
      <c r="G101" s="14">
        <v>5</v>
      </c>
      <c r="H101" s="11">
        <v>0</v>
      </c>
      <c r="I101" s="14">
        <v>41</v>
      </c>
      <c r="J101" s="11">
        <v>20</v>
      </c>
      <c r="K101" s="11">
        <v>4</v>
      </c>
      <c r="L101" s="11">
        <v>16</v>
      </c>
      <c r="M101" s="11">
        <v>56</v>
      </c>
      <c r="N101" s="11">
        <v>60</v>
      </c>
      <c r="O101" s="11">
        <v>48</v>
      </c>
      <c r="P101" s="11">
        <v>24</v>
      </c>
      <c r="Q101" s="11">
        <v>12</v>
      </c>
      <c r="R101" s="11">
        <v>8</v>
      </c>
    </row>
    <row r="102" spans="1:18" s="4" customFormat="1" ht="42" customHeight="1" x14ac:dyDescent="0.35">
      <c r="A102" s="19" t="s">
        <v>42</v>
      </c>
      <c r="B102" s="36"/>
      <c r="C102" s="33">
        <v>15975</v>
      </c>
      <c r="D102" s="33">
        <v>16817</v>
      </c>
      <c r="E102" s="36"/>
      <c r="F102" s="33">
        <v>5527</v>
      </c>
      <c r="G102" s="14">
        <v>724</v>
      </c>
      <c r="H102" s="11">
        <v>368</v>
      </c>
      <c r="I102" s="14">
        <v>5500</v>
      </c>
      <c r="J102" s="11">
        <v>6642</v>
      </c>
      <c r="K102" s="11">
        <v>5900</v>
      </c>
      <c r="L102" s="11">
        <v>5857</v>
      </c>
      <c r="M102" s="11">
        <v>8855</v>
      </c>
      <c r="N102" s="11">
        <v>7475</v>
      </c>
      <c r="O102" s="11">
        <v>5305</v>
      </c>
      <c r="P102" s="11">
        <v>5670</v>
      </c>
      <c r="Q102" s="11">
        <v>5568</v>
      </c>
      <c r="R102" s="11">
        <v>6707</v>
      </c>
    </row>
    <row r="103" spans="1:18" s="4" customFormat="1" ht="42" customHeight="1" x14ac:dyDescent="0.35">
      <c r="A103" s="19" t="s">
        <v>43</v>
      </c>
      <c r="B103" s="36"/>
      <c r="C103" s="33">
        <v>72</v>
      </c>
      <c r="D103" s="33">
        <v>24</v>
      </c>
      <c r="E103" s="36"/>
      <c r="F103" s="33">
        <v>0</v>
      </c>
      <c r="G103" s="14" t="s">
        <v>54</v>
      </c>
      <c r="H103" s="11" t="s">
        <v>124</v>
      </c>
      <c r="I103" s="14" t="s">
        <v>54</v>
      </c>
      <c r="J103" s="11" t="s">
        <v>124</v>
      </c>
      <c r="K103" s="11" t="s">
        <v>124</v>
      </c>
      <c r="L103" s="11" t="s">
        <v>124</v>
      </c>
      <c r="M103" s="11">
        <v>0</v>
      </c>
      <c r="N103" s="11">
        <v>0</v>
      </c>
      <c r="O103" s="11">
        <v>0</v>
      </c>
      <c r="P103" s="11">
        <v>6</v>
      </c>
      <c r="Q103" s="11">
        <v>0</v>
      </c>
      <c r="R103" s="11" t="s">
        <v>124</v>
      </c>
    </row>
    <row r="104" spans="1:18" s="4" customFormat="1" ht="42" customHeight="1" x14ac:dyDescent="0.35">
      <c r="A104" s="19" t="s">
        <v>44</v>
      </c>
      <c r="B104" s="36"/>
      <c r="C104" s="33">
        <v>3154</v>
      </c>
      <c r="D104" s="33">
        <v>3083</v>
      </c>
      <c r="E104" s="36"/>
      <c r="F104" s="33">
        <v>11</v>
      </c>
      <c r="G104" s="14">
        <v>2</v>
      </c>
      <c r="H104" s="11">
        <v>0</v>
      </c>
      <c r="I104" s="14">
        <v>14</v>
      </c>
      <c r="J104" s="11">
        <v>8</v>
      </c>
      <c r="K104" s="11">
        <v>5</v>
      </c>
      <c r="L104" s="11">
        <v>5</v>
      </c>
      <c r="M104" s="11">
        <v>10</v>
      </c>
      <c r="N104" s="11">
        <v>13</v>
      </c>
      <c r="O104" s="11">
        <v>15</v>
      </c>
      <c r="P104" s="11">
        <v>11</v>
      </c>
      <c r="Q104" s="11">
        <v>1</v>
      </c>
      <c r="R104" s="11">
        <v>3</v>
      </c>
    </row>
    <row r="105" spans="1:18" s="4" customFormat="1" ht="42" customHeight="1" x14ac:dyDescent="0.35">
      <c r="A105" s="19" t="s">
        <v>45</v>
      </c>
      <c r="B105" s="36"/>
      <c r="C105" s="33">
        <v>763</v>
      </c>
      <c r="D105" s="33">
        <v>645</v>
      </c>
      <c r="E105" s="36"/>
      <c r="F105" s="33">
        <v>104</v>
      </c>
      <c r="G105" s="14">
        <v>28</v>
      </c>
      <c r="H105" s="11">
        <v>8</v>
      </c>
      <c r="I105" s="14">
        <v>210</v>
      </c>
      <c r="J105" s="11">
        <v>105</v>
      </c>
      <c r="K105" s="11">
        <v>96</v>
      </c>
      <c r="L105" s="11">
        <v>95</v>
      </c>
      <c r="M105" s="11">
        <v>116</v>
      </c>
      <c r="N105" s="11">
        <v>96</v>
      </c>
      <c r="O105" s="11">
        <v>98</v>
      </c>
      <c r="P105" s="11">
        <v>143</v>
      </c>
      <c r="Q105" s="11">
        <v>81</v>
      </c>
      <c r="R105" s="11">
        <v>147</v>
      </c>
    </row>
    <row r="106" spans="1:18" s="4" customFormat="1" ht="42" customHeight="1" x14ac:dyDescent="0.35">
      <c r="A106" s="19" t="s">
        <v>46</v>
      </c>
      <c r="B106" s="36"/>
      <c r="C106" s="33">
        <v>739</v>
      </c>
      <c r="D106" s="33">
        <v>636</v>
      </c>
      <c r="E106" s="36"/>
      <c r="F106" s="33">
        <v>422</v>
      </c>
      <c r="G106" s="14">
        <v>58</v>
      </c>
      <c r="H106" s="11">
        <v>37</v>
      </c>
      <c r="I106" s="14">
        <v>442</v>
      </c>
      <c r="J106" s="11">
        <v>249</v>
      </c>
      <c r="K106" s="11">
        <v>413</v>
      </c>
      <c r="L106" s="11">
        <v>415</v>
      </c>
      <c r="M106" s="11">
        <v>486</v>
      </c>
      <c r="N106" s="11">
        <v>408</v>
      </c>
      <c r="O106" s="11">
        <v>451</v>
      </c>
      <c r="P106" s="11">
        <v>361</v>
      </c>
      <c r="Q106" s="11">
        <v>262</v>
      </c>
      <c r="R106" s="11">
        <v>136</v>
      </c>
    </row>
    <row r="107" spans="1:18" s="4" customFormat="1" ht="42" customHeight="1" x14ac:dyDescent="0.35">
      <c r="A107" s="19" t="s">
        <v>47</v>
      </c>
      <c r="B107" s="36"/>
      <c r="C107" s="33">
        <v>47</v>
      </c>
      <c r="D107" s="33">
        <v>29</v>
      </c>
      <c r="E107" s="36"/>
      <c r="F107" s="33">
        <v>2</v>
      </c>
      <c r="G107" s="14">
        <v>1</v>
      </c>
      <c r="H107" s="11">
        <v>0</v>
      </c>
      <c r="I107" s="14">
        <v>10</v>
      </c>
      <c r="J107" s="11">
        <v>1</v>
      </c>
      <c r="K107" s="11">
        <v>9</v>
      </c>
      <c r="L107" s="11">
        <v>2</v>
      </c>
      <c r="M107" s="11">
        <v>5</v>
      </c>
      <c r="N107" s="11">
        <v>0</v>
      </c>
      <c r="O107" s="11">
        <v>0</v>
      </c>
      <c r="P107" s="11">
        <v>0</v>
      </c>
      <c r="Q107" s="11">
        <v>1</v>
      </c>
      <c r="R107" s="11">
        <v>0</v>
      </c>
    </row>
    <row r="108" spans="1:18" s="4" customFormat="1" ht="42" customHeight="1" x14ac:dyDescent="0.35">
      <c r="A108" s="19" t="s">
        <v>127</v>
      </c>
      <c r="B108" s="37"/>
      <c r="C108" s="33">
        <v>2548</v>
      </c>
      <c r="D108" s="33">
        <v>422</v>
      </c>
      <c r="E108" s="37"/>
      <c r="F108" s="33">
        <v>0</v>
      </c>
      <c r="G108" s="14" t="s">
        <v>54</v>
      </c>
      <c r="H108" s="11" t="s">
        <v>56</v>
      </c>
      <c r="I108" s="14" t="s">
        <v>54</v>
      </c>
      <c r="J108" s="11" t="s">
        <v>56</v>
      </c>
      <c r="K108" s="11" t="s">
        <v>56</v>
      </c>
      <c r="L108" s="11" t="s">
        <v>56</v>
      </c>
      <c r="M108" s="11" t="s">
        <v>56</v>
      </c>
      <c r="N108" s="11" t="s">
        <v>56</v>
      </c>
      <c r="O108" s="11" t="s">
        <v>56</v>
      </c>
      <c r="P108" s="11" t="s">
        <v>56</v>
      </c>
      <c r="Q108" s="11" t="s">
        <v>56</v>
      </c>
      <c r="R108" s="11" t="s">
        <v>56</v>
      </c>
    </row>
    <row r="109" spans="1:18" s="4" customFormat="1" ht="42" customHeight="1" x14ac:dyDescent="0.35">
      <c r="A109" s="13" t="s">
        <v>1</v>
      </c>
      <c r="B109" s="14" t="s">
        <v>56</v>
      </c>
      <c r="C109" s="11">
        <f>SUM(C95:C108)</f>
        <v>24480</v>
      </c>
      <c r="D109" s="11">
        <f>SUM(D95:D108)</f>
        <v>22880</v>
      </c>
      <c r="E109" s="14" t="s">
        <v>56</v>
      </c>
      <c r="F109" s="11">
        <f>SUM(F95:F108)</f>
        <v>6158</v>
      </c>
      <c r="G109" s="14">
        <f>SUM(G95:G107)</f>
        <v>834</v>
      </c>
      <c r="H109" s="11">
        <f>SUM(H95:H107)</f>
        <v>418</v>
      </c>
      <c r="I109" s="14">
        <f>SUM(I95:I107)</f>
        <v>6344</v>
      </c>
      <c r="J109" s="11">
        <f t="shared" ref="J109:P109" si="19">SUM(J95:J107)</f>
        <v>7763</v>
      </c>
      <c r="K109" s="11">
        <f t="shared" si="19"/>
        <v>6588</v>
      </c>
      <c r="L109" s="11">
        <f t="shared" si="19"/>
        <v>6503</v>
      </c>
      <c r="M109" s="11">
        <f t="shared" si="19"/>
        <v>9687</v>
      </c>
      <c r="N109" s="11">
        <f t="shared" si="19"/>
        <v>8161</v>
      </c>
      <c r="O109" s="11">
        <f t="shared" si="19"/>
        <v>6032</v>
      </c>
      <c r="P109" s="11">
        <f t="shared" si="19"/>
        <v>6325</v>
      </c>
      <c r="Q109" s="11">
        <f>SUM(Q95:Q107)</f>
        <v>5968</v>
      </c>
      <c r="R109" s="11">
        <f>SUM(R95:R107)</f>
        <v>7045</v>
      </c>
    </row>
    <row r="110" spans="1:18" s="4" customFormat="1" ht="27" customHeight="1" x14ac:dyDescent="0.35">
      <c r="A110" s="24" t="s">
        <v>57</v>
      </c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</row>
    <row r="111" spans="1:18" s="4" customFormat="1" ht="35.25" customHeight="1" x14ac:dyDescent="0.35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</row>
    <row r="112" spans="1:18" s="4" customFormat="1" ht="25.5" customHeight="1" x14ac:dyDescent="0.35">
      <c r="A112" s="1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</row>
    <row r="113" spans="1:16" s="4" customFormat="1" ht="40.5" customHeight="1" x14ac:dyDescent="0.35">
      <c r="A113" s="38" t="s">
        <v>58</v>
      </c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</row>
    <row r="114" spans="1:16" s="4" customFormat="1" ht="42" customHeight="1" x14ac:dyDescent="0.35">
      <c r="A114" s="43" t="s">
        <v>21</v>
      </c>
      <c r="B114" s="39" t="s">
        <v>49</v>
      </c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</row>
    <row r="115" spans="1:16" s="4" customFormat="1" ht="94.5" customHeight="1" x14ac:dyDescent="0.35">
      <c r="A115" s="43"/>
      <c r="B115" s="8" t="s">
        <v>52</v>
      </c>
      <c r="C115" s="9" t="s">
        <v>4</v>
      </c>
      <c r="D115" s="9" t="s">
        <v>5</v>
      </c>
      <c r="E115" s="9" t="s">
        <v>6</v>
      </c>
      <c r="F115" s="8" t="s">
        <v>94</v>
      </c>
      <c r="G115" s="9" t="s">
        <v>7</v>
      </c>
      <c r="H115" s="9" t="s">
        <v>8</v>
      </c>
      <c r="I115" s="9" t="s">
        <v>9</v>
      </c>
      <c r="J115" s="9" t="s">
        <v>10</v>
      </c>
      <c r="K115" s="9" t="s">
        <v>11</v>
      </c>
      <c r="L115" s="9" t="s">
        <v>12</v>
      </c>
      <c r="M115" s="9" t="s">
        <v>13</v>
      </c>
      <c r="N115" s="9" t="s">
        <v>14</v>
      </c>
      <c r="O115" s="9" t="s">
        <v>15</v>
      </c>
    </row>
    <row r="116" spans="1:16" s="4" customFormat="1" ht="53.25" customHeight="1" x14ac:dyDescent="0.35">
      <c r="A116" s="27" t="s">
        <v>59</v>
      </c>
      <c r="B116" s="14" t="s">
        <v>73</v>
      </c>
      <c r="C116" s="28">
        <v>0.81530000000000002</v>
      </c>
      <c r="D116" s="28">
        <v>0.85350000000000004</v>
      </c>
      <c r="E116" s="28">
        <v>0.87519999999999998</v>
      </c>
      <c r="F116" s="14" t="s">
        <v>73</v>
      </c>
      <c r="G116" s="28">
        <v>0.86240000000000006</v>
      </c>
      <c r="H116" s="28">
        <v>0.83399999999999996</v>
      </c>
      <c r="I116" s="28">
        <v>0.81589999999999996</v>
      </c>
      <c r="J116" s="28">
        <v>0.81369999999999998</v>
      </c>
      <c r="K116" s="28">
        <v>0.82489999999999997</v>
      </c>
      <c r="L116" s="28">
        <v>0.66639999999999999</v>
      </c>
      <c r="M116" s="28">
        <v>0.87549999999999994</v>
      </c>
      <c r="N116" s="28">
        <v>0.82620000000000005</v>
      </c>
      <c r="O116" s="28">
        <v>0.78300000000000003</v>
      </c>
    </row>
    <row r="117" spans="1:16" s="4" customFormat="1" ht="53.25" customHeight="1" x14ac:dyDescent="0.35">
      <c r="A117" s="27" t="s">
        <v>60</v>
      </c>
      <c r="B117" s="14" t="s">
        <v>74</v>
      </c>
      <c r="C117" s="29">
        <v>4.28</v>
      </c>
      <c r="D117" s="29">
        <v>3.92</v>
      </c>
      <c r="E117" s="29">
        <v>3.83</v>
      </c>
      <c r="F117" s="14" t="s">
        <v>125</v>
      </c>
      <c r="G117" s="29">
        <v>3.96</v>
      </c>
      <c r="H117" s="29">
        <v>3.93</v>
      </c>
      <c r="I117" s="29">
        <v>3.91</v>
      </c>
      <c r="J117" s="29">
        <v>4.1500000000000004</v>
      </c>
      <c r="K117" s="29">
        <v>4.0199999999999996</v>
      </c>
      <c r="L117" s="29">
        <v>5.0599999999999996</v>
      </c>
      <c r="M117" s="29">
        <v>4.13</v>
      </c>
      <c r="N117" s="29">
        <v>4.21</v>
      </c>
      <c r="O117" s="29">
        <v>4.5</v>
      </c>
      <c r="P117" s="30"/>
    </row>
    <row r="118" spans="1:16" s="4" customFormat="1" ht="53.25" customHeight="1" x14ac:dyDescent="0.35">
      <c r="A118" s="27" t="s">
        <v>61</v>
      </c>
      <c r="B118" s="14" t="s">
        <v>75</v>
      </c>
      <c r="C118" s="29">
        <v>23.27</v>
      </c>
      <c r="D118" s="29">
        <v>16.149999999999999</v>
      </c>
      <c r="E118" s="29">
        <v>12.75</v>
      </c>
      <c r="F118" s="14" t="s">
        <v>114</v>
      </c>
      <c r="G118" s="29">
        <v>15.16</v>
      </c>
      <c r="H118" s="29">
        <v>18.77</v>
      </c>
      <c r="I118" s="29">
        <v>21.17</v>
      </c>
      <c r="J118" s="29">
        <v>22.8</v>
      </c>
      <c r="K118" s="29">
        <v>20.48</v>
      </c>
      <c r="L118" s="29">
        <v>60.79</v>
      </c>
      <c r="M118" s="29">
        <v>14.1</v>
      </c>
      <c r="N118" s="29">
        <v>21.25</v>
      </c>
      <c r="O118" s="29">
        <v>29.93</v>
      </c>
    </row>
    <row r="119" spans="1:16" s="4" customFormat="1" ht="53.25" customHeight="1" x14ac:dyDescent="0.35">
      <c r="A119" s="27" t="s">
        <v>62</v>
      </c>
      <c r="B119" s="14" t="s">
        <v>76</v>
      </c>
      <c r="C119" s="28">
        <v>3.2000000000000001E-2</v>
      </c>
      <c r="D119" s="28">
        <v>3.2000000000000001E-2</v>
      </c>
      <c r="E119" s="28">
        <v>2.63E-2</v>
      </c>
      <c r="F119" s="14" t="s">
        <v>76</v>
      </c>
      <c r="G119" s="28">
        <v>4.1300000000000003E-2</v>
      </c>
      <c r="H119" s="28">
        <v>4.2700000000000002E-2</v>
      </c>
      <c r="I119" s="28">
        <v>2.86E-2</v>
      </c>
      <c r="J119" s="28">
        <v>3.0300000000000001E-2</v>
      </c>
      <c r="K119" s="28">
        <v>2.8199999999999999E-2</v>
      </c>
      <c r="L119" s="28">
        <v>3.4299999999999997E-2</v>
      </c>
      <c r="M119" s="28">
        <v>3.5299999999999998E-2</v>
      </c>
      <c r="N119" s="28">
        <v>3.8300000000000001E-2</v>
      </c>
      <c r="O119" s="28">
        <v>3.7499999999999999E-2</v>
      </c>
    </row>
    <row r="120" spans="1:16" s="4" customFormat="1" ht="53.25" customHeight="1" x14ac:dyDescent="0.35">
      <c r="A120" s="27" t="s">
        <v>63</v>
      </c>
      <c r="B120" s="14" t="s">
        <v>77</v>
      </c>
      <c r="C120" s="28">
        <v>1.49E-2</v>
      </c>
      <c r="D120" s="28">
        <v>0</v>
      </c>
      <c r="E120" s="28">
        <v>1.2699999999999999E-2</v>
      </c>
      <c r="F120" s="14" t="s">
        <v>77</v>
      </c>
      <c r="G120" s="28">
        <v>5.5999999999999999E-3</v>
      </c>
      <c r="H120" s="28">
        <v>1.0999999999999999E-2</v>
      </c>
      <c r="I120" s="28">
        <v>1.0500000000000001E-2</v>
      </c>
      <c r="J120" s="28">
        <v>1.03E-2</v>
      </c>
      <c r="K120" s="28">
        <v>1.2999999999999999E-2</v>
      </c>
      <c r="L120" s="28">
        <v>0</v>
      </c>
      <c r="M120" s="28">
        <v>1.03E-2</v>
      </c>
      <c r="N120" s="28">
        <v>1.38E-2</v>
      </c>
      <c r="O120" s="28">
        <v>2.0299999999999999E-2</v>
      </c>
    </row>
    <row r="121" spans="1:16" s="4" customFormat="1" ht="53.25" customHeight="1" x14ac:dyDescent="0.35">
      <c r="A121" s="27" t="s">
        <v>64</v>
      </c>
      <c r="B121" s="14" t="s">
        <v>78</v>
      </c>
      <c r="C121" s="28">
        <v>2E-3</v>
      </c>
      <c r="D121" s="28">
        <v>0</v>
      </c>
      <c r="E121" s="28">
        <v>0</v>
      </c>
      <c r="F121" s="14" t="s">
        <v>78</v>
      </c>
      <c r="G121" s="28">
        <v>0</v>
      </c>
      <c r="H121" s="28">
        <v>5.7000000000000002E-3</v>
      </c>
      <c r="I121" s="28">
        <v>0</v>
      </c>
      <c r="J121" s="28">
        <v>0</v>
      </c>
      <c r="K121" s="28">
        <v>0</v>
      </c>
      <c r="L121" s="28">
        <v>1.1000000000000001E-3</v>
      </c>
      <c r="M121" s="28">
        <v>3.2000000000000002E-3</v>
      </c>
      <c r="N121" s="28">
        <v>1E-3</v>
      </c>
      <c r="O121" s="28">
        <v>5.4000000000000003E-3</v>
      </c>
    </row>
    <row r="122" spans="1:16" s="4" customFormat="1" ht="69.75" customHeight="1" x14ac:dyDescent="0.35">
      <c r="A122" s="27" t="s">
        <v>65</v>
      </c>
      <c r="B122" s="14" t="s">
        <v>79</v>
      </c>
      <c r="C122" s="28">
        <v>3.4099999999999998E-2</v>
      </c>
      <c r="D122" s="28">
        <v>3.3500000000000002E-2</v>
      </c>
      <c r="E122" s="28">
        <v>2.81E-2</v>
      </c>
      <c r="F122" s="14" t="s">
        <v>79</v>
      </c>
      <c r="G122" s="28">
        <v>3.8399999999999997E-2</v>
      </c>
      <c r="H122" s="28">
        <v>3.1699999999999999E-2</v>
      </c>
      <c r="I122" s="28">
        <v>3.0499999999999999E-2</v>
      </c>
      <c r="J122" s="28">
        <v>3.0499999999999999E-2</v>
      </c>
      <c r="K122" s="28">
        <v>2.8299999999999999E-2</v>
      </c>
      <c r="L122" s="28">
        <v>3.3399999999999999E-2</v>
      </c>
      <c r="M122" s="28">
        <v>4.8000000000000001E-2</v>
      </c>
      <c r="N122" s="28">
        <v>6.1899999999999997E-2</v>
      </c>
      <c r="O122" s="28">
        <v>3.3799999999999997E-2</v>
      </c>
    </row>
    <row r="123" spans="1:16" s="4" customFormat="1" ht="48.75" customHeight="1" x14ac:dyDescent="0.35">
      <c r="A123" s="27" t="s">
        <v>66</v>
      </c>
      <c r="B123" s="14">
        <v>1</v>
      </c>
      <c r="C123" s="29">
        <v>1.3</v>
      </c>
      <c r="D123" s="29">
        <v>1.31</v>
      </c>
      <c r="E123" s="29">
        <v>1.3</v>
      </c>
      <c r="F123" s="14" t="s">
        <v>54</v>
      </c>
      <c r="G123" s="56" t="s">
        <v>122</v>
      </c>
      <c r="H123" s="57"/>
      <c r="I123" s="57"/>
      <c r="J123" s="57"/>
      <c r="K123" s="57"/>
      <c r="L123" s="57"/>
      <c r="M123" s="57"/>
      <c r="N123" s="57"/>
      <c r="O123" s="58"/>
    </row>
    <row r="124" spans="1:16" s="4" customFormat="1" ht="64.5" customHeight="1" x14ac:dyDescent="0.35">
      <c r="A124" s="27" t="s">
        <v>67</v>
      </c>
      <c r="B124" s="14" t="s">
        <v>80</v>
      </c>
      <c r="C124" s="28">
        <v>0.81879999999999997</v>
      </c>
      <c r="D124" s="28">
        <v>0.76870000000000005</v>
      </c>
      <c r="E124" s="28">
        <v>0.75929999999999997</v>
      </c>
      <c r="F124" s="14" t="s">
        <v>54</v>
      </c>
      <c r="G124" s="56" t="s">
        <v>122</v>
      </c>
      <c r="H124" s="57"/>
      <c r="I124" s="57"/>
      <c r="J124" s="57"/>
      <c r="K124" s="57"/>
      <c r="L124" s="57"/>
      <c r="M124" s="57"/>
      <c r="N124" s="57"/>
      <c r="O124" s="58"/>
    </row>
    <row r="125" spans="1:16" s="4" customFormat="1" ht="75" customHeight="1" x14ac:dyDescent="0.35">
      <c r="A125" s="27" t="s">
        <v>68</v>
      </c>
      <c r="B125" s="14" t="s">
        <v>81</v>
      </c>
      <c r="C125" s="28">
        <v>9.8100000000000007E-2</v>
      </c>
      <c r="D125" s="28">
        <v>0.1038</v>
      </c>
      <c r="E125" s="28">
        <v>0.10970000000000001</v>
      </c>
      <c r="F125" s="14" t="s">
        <v>82</v>
      </c>
      <c r="G125" s="53" t="s">
        <v>87</v>
      </c>
      <c r="H125" s="54"/>
      <c r="I125" s="54"/>
      <c r="J125" s="54"/>
      <c r="K125" s="54"/>
      <c r="L125" s="54"/>
      <c r="M125" s="54"/>
      <c r="N125" s="54"/>
      <c r="O125" s="55"/>
    </row>
    <row r="126" spans="1:16" s="4" customFormat="1" ht="80.25" customHeight="1" x14ac:dyDescent="0.35">
      <c r="A126" s="27" t="s">
        <v>69</v>
      </c>
      <c r="B126" s="14" t="s">
        <v>82</v>
      </c>
      <c r="C126" s="53" t="s">
        <v>87</v>
      </c>
      <c r="D126" s="54"/>
      <c r="E126" s="55"/>
      <c r="F126" s="14" t="s">
        <v>115</v>
      </c>
      <c r="G126" s="28">
        <v>0.1094</v>
      </c>
      <c r="H126" s="28">
        <v>9.4799999999999995E-2</v>
      </c>
      <c r="I126" s="28">
        <v>8.7099999999999997E-2</v>
      </c>
      <c r="J126" s="28">
        <v>7.2599999999999998E-2</v>
      </c>
      <c r="K126" s="28">
        <v>6.0900000000000003E-2</v>
      </c>
      <c r="L126" s="28">
        <v>5.8099999999999999E-2</v>
      </c>
      <c r="M126" s="28">
        <v>7.6899999999999996E-2</v>
      </c>
      <c r="N126" s="28">
        <v>6.1600000000000002E-2</v>
      </c>
      <c r="O126" s="28">
        <v>6.3299999999999995E-2</v>
      </c>
    </row>
    <row r="127" spans="1:16" s="4" customFormat="1" ht="80.25" customHeight="1" x14ac:dyDescent="0.35">
      <c r="A127" s="27" t="s">
        <v>126</v>
      </c>
      <c r="B127" s="14" t="s">
        <v>54</v>
      </c>
      <c r="C127" s="53" t="s">
        <v>87</v>
      </c>
      <c r="D127" s="54"/>
      <c r="E127" s="55"/>
      <c r="F127" s="14" t="s">
        <v>80</v>
      </c>
      <c r="G127" s="34">
        <v>0.61150000000000004</v>
      </c>
      <c r="H127" s="34">
        <v>0.57589999999999997</v>
      </c>
      <c r="I127" s="34">
        <v>0.97709999999999997</v>
      </c>
      <c r="J127" s="34">
        <v>0.94340000000000002</v>
      </c>
      <c r="K127" s="34">
        <v>0.98180000000000001</v>
      </c>
      <c r="L127" s="34">
        <v>0.91900000000000004</v>
      </c>
      <c r="M127" s="34">
        <v>0.86160000000000003</v>
      </c>
      <c r="N127" s="34">
        <v>0.88290000000000002</v>
      </c>
      <c r="O127" s="28">
        <v>0.82110000000000005</v>
      </c>
    </row>
    <row r="128" spans="1:16" s="4" customFormat="1" ht="69" customHeight="1" x14ac:dyDescent="0.35">
      <c r="A128" s="27" t="s">
        <v>70</v>
      </c>
      <c r="B128" s="14" t="s">
        <v>83</v>
      </c>
      <c r="C128" s="28">
        <v>1</v>
      </c>
      <c r="D128" s="28">
        <v>1</v>
      </c>
      <c r="E128" s="28">
        <v>1</v>
      </c>
      <c r="F128" s="14" t="s">
        <v>83</v>
      </c>
      <c r="G128" s="28">
        <v>1</v>
      </c>
      <c r="H128" s="28">
        <v>1</v>
      </c>
      <c r="I128" s="28">
        <v>1</v>
      </c>
      <c r="J128" s="28">
        <v>1</v>
      </c>
      <c r="K128" s="28">
        <v>1</v>
      </c>
      <c r="L128" s="28">
        <v>1</v>
      </c>
      <c r="M128" s="28">
        <v>1</v>
      </c>
      <c r="N128" s="28">
        <v>1</v>
      </c>
      <c r="O128" s="28">
        <v>1</v>
      </c>
    </row>
    <row r="129" spans="1:15" s="4" customFormat="1" ht="72.75" customHeight="1" x14ac:dyDescent="0.35">
      <c r="A129" s="27" t="s">
        <v>71</v>
      </c>
      <c r="B129" s="14" t="s">
        <v>83</v>
      </c>
      <c r="C129" s="28">
        <v>1</v>
      </c>
      <c r="D129" s="28">
        <v>1</v>
      </c>
      <c r="E129" s="28">
        <v>0.1</v>
      </c>
      <c r="F129" s="14" t="s">
        <v>83</v>
      </c>
      <c r="G129" s="28">
        <v>1</v>
      </c>
      <c r="H129" s="28">
        <v>1</v>
      </c>
      <c r="I129" s="28">
        <v>1</v>
      </c>
      <c r="J129" s="28">
        <v>1</v>
      </c>
      <c r="K129" s="28">
        <v>1</v>
      </c>
      <c r="L129" s="28">
        <v>1</v>
      </c>
      <c r="M129" s="28">
        <v>1</v>
      </c>
      <c r="N129" s="28">
        <v>1</v>
      </c>
      <c r="O129" s="28">
        <v>1</v>
      </c>
    </row>
    <row r="130" spans="1:15" s="4" customFormat="1" ht="51" customHeight="1" x14ac:dyDescent="0.35">
      <c r="A130" s="27" t="s">
        <v>116</v>
      </c>
      <c r="B130" s="14" t="s">
        <v>54</v>
      </c>
      <c r="C130" s="28" t="s">
        <v>124</v>
      </c>
      <c r="D130" s="28" t="s">
        <v>124</v>
      </c>
      <c r="E130" s="28" t="s">
        <v>124</v>
      </c>
      <c r="F130" s="14" t="s">
        <v>119</v>
      </c>
      <c r="G130" s="28">
        <v>0.99029999999999996</v>
      </c>
      <c r="H130" s="28">
        <v>0.98699999999999999</v>
      </c>
      <c r="I130" s="28">
        <v>0.99050000000000005</v>
      </c>
      <c r="J130" s="28">
        <v>0.98740000000000006</v>
      </c>
      <c r="K130" s="28">
        <v>0.98740000000000006</v>
      </c>
      <c r="L130" s="28">
        <v>0.99460000000000004</v>
      </c>
      <c r="M130" s="28">
        <v>0.99460000000000004</v>
      </c>
      <c r="N130" s="28">
        <v>0.99460000000000004</v>
      </c>
      <c r="O130" s="28">
        <v>0.996</v>
      </c>
    </row>
    <row r="131" spans="1:15" s="4" customFormat="1" ht="54.75" customHeight="1" x14ac:dyDescent="0.35">
      <c r="A131" s="27" t="s">
        <v>117</v>
      </c>
      <c r="B131" s="14" t="s">
        <v>54</v>
      </c>
      <c r="C131" s="28" t="s">
        <v>124</v>
      </c>
      <c r="D131" s="28" t="s">
        <v>124</v>
      </c>
      <c r="E131" s="28" t="s">
        <v>124</v>
      </c>
      <c r="F131" s="14" t="s">
        <v>120</v>
      </c>
      <c r="G131" s="28">
        <v>5.9999999999999995E-4</v>
      </c>
      <c r="H131" s="28">
        <v>1.2999999999999999E-3</v>
      </c>
      <c r="I131" s="28">
        <v>2.9999999999999997E-4</v>
      </c>
      <c r="J131" s="28">
        <v>5.0000000000000001E-4</v>
      </c>
      <c r="K131" s="28">
        <v>6.9999999999999999E-4</v>
      </c>
      <c r="L131" s="28">
        <v>5.9999999999999995E-4</v>
      </c>
      <c r="M131" s="28">
        <v>1.8E-3</v>
      </c>
      <c r="N131" s="28">
        <v>4.0000000000000002E-4</v>
      </c>
      <c r="O131" s="28">
        <v>5.0000000000000001E-4</v>
      </c>
    </row>
    <row r="132" spans="1:15" s="4" customFormat="1" ht="42.75" customHeight="1" x14ac:dyDescent="0.35">
      <c r="A132" s="27" t="s">
        <v>118</v>
      </c>
      <c r="B132" s="14" t="s">
        <v>54</v>
      </c>
      <c r="C132" s="28" t="s">
        <v>124</v>
      </c>
      <c r="D132" s="28" t="s">
        <v>124</v>
      </c>
      <c r="E132" s="28" t="s">
        <v>124</v>
      </c>
      <c r="F132" s="14" t="s">
        <v>121</v>
      </c>
      <c r="G132" s="28">
        <v>1</v>
      </c>
      <c r="H132" s="28">
        <v>1</v>
      </c>
      <c r="I132" s="28">
        <v>0.1</v>
      </c>
      <c r="J132" s="28">
        <v>0.99150000000000005</v>
      </c>
      <c r="K132" s="28">
        <v>0.95650000000000002</v>
      </c>
      <c r="L132" s="28">
        <v>0.97130000000000005</v>
      </c>
      <c r="M132" s="28">
        <v>0.98670000000000002</v>
      </c>
      <c r="N132" s="28">
        <v>0.97799999999999998</v>
      </c>
      <c r="O132" s="28">
        <v>0.96889999999999998</v>
      </c>
    </row>
    <row r="133" spans="1:15" s="4" customFormat="1" ht="23.25" customHeight="1" x14ac:dyDescent="0.35">
      <c r="A133" s="52" t="s">
        <v>88</v>
      </c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</row>
    <row r="134" spans="1:15" s="4" customFormat="1" ht="15" customHeight="1" x14ac:dyDescent="0.35">
      <c r="A134" s="52" t="s">
        <v>128</v>
      </c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 t="s">
        <v>72</v>
      </c>
      <c r="N134" s="52"/>
    </row>
    <row r="135" spans="1:15" s="4" customFormat="1" ht="15" customHeight="1" x14ac:dyDescent="0.35">
      <c r="A135" s="1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</row>
    <row r="136" spans="1:15" s="4" customFormat="1" ht="88.5" customHeight="1" x14ac:dyDescent="0.35">
      <c r="A136" s="1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</row>
    <row r="137" spans="1:15" s="3" customFormat="1" ht="15" customHeight="1" x14ac:dyDescent="0.35">
      <c r="A137" s="7"/>
      <c r="B137" s="2"/>
      <c r="C137" s="2"/>
    </row>
    <row r="138" spans="1:15" ht="27" customHeight="1" x14ac:dyDescent="0.45">
      <c r="A138" s="51" t="s">
        <v>129</v>
      </c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</row>
    <row r="139" spans="1:15" ht="28.5" customHeight="1" x14ac:dyDescent="0.45">
      <c r="A139" s="51" t="s">
        <v>130</v>
      </c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</row>
    <row r="140" spans="1:15" s="4" customFormat="1" ht="15" customHeight="1" x14ac:dyDescent="0.35">
      <c r="A140" s="1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</row>
    <row r="141" spans="1:15" s="4" customFormat="1" ht="15" customHeight="1" x14ac:dyDescent="0.35">
      <c r="A141" s="1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</row>
    <row r="142" spans="1:15" ht="35.15" customHeight="1" x14ac:dyDescent="0.45">
      <c r="A142" s="50" t="s">
        <v>131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</row>
  </sheetData>
  <mergeCells count="58">
    <mergeCell ref="D60:D70"/>
    <mergeCell ref="E60:E70"/>
    <mergeCell ref="F60:F70"/>
    <mergeCell ref="G123:O123"/>
    <mergeCell ref="G124:O124"/>
    <mergeCell ref="A92:R92"/>
    <mergeCell ref="A75:A76"/>
    <mergeCell ref="G77:G89"/>
    <mergeCell ref="I77:I89"/>
    <mergeCell ref="B95:B108"/>
    <mergeCell ref="E95:E108"/>
    <mergeCell ref="A142:N142"/>
    <mergeCell ref="A93:A94"/>
    <mergeCell ref="A138:N138"/>
    <mergeCell ref="A114:A115"/>
    <mergeCell ref="A111:N111"/>
    <mergeCell ref="A139:N139"/>
    <mergeCell ref="A133:N133"/>
    <mergeCell ref="A113:O113"/>
    <mergeCell ref="B114:O114"/>
    <mergeCell ref="A134:N134"/>
    <mergeCell ref="B93:R93"/>
    <mergeCell ref="C126:E126"/>
    <mergeCell ref="G125:O125"/>
    <mergeCell ref="C127:E127"/>
    <mergeCell ref="A8:R8"/>
    <mergeCell ref="A5:R5"/>
    <mergeCell ref="A6:R6"/>
    <mergeCell ref="A2:R2"/>
    <mergeCell ref="A3:R3"/>
    <mergeCell ref="B58:R58"/>
    <mergeCell ref="A74:R74"/>
    <mergeCell ref="B75:R75"/>
    <mergeCell ref="A9:A10"/>
    <mergeCell ref="B9:R9"/>
    <mergeCell ref="A16:R16"/>
    <mergeCell ref="A40:A41"/>
    <mergeCell ref="A58:A59"/>
    <mergeCell ref="A46:A47"/>
    <mergeCell ref="A17:A18"/>
    <mergeCell ref="A26:A27"/>
    <mergeCell ref="B17:R17"/>
    <mergeCell ref="A25:R25"/>
    <mergeCell ref="B26:R26"/>
    <mergeCell ref="B60:B70"/>
    <mergeCell ref="C60:C70"/>
    <mergeCell ref="B46:R46"/>
    <mergeCell ref="A57:R57"/>
    <mergeCell ref="B48:B54"/>
    <mergeCell ref="C48:C54"/>
    <mergeCell ref="D48:D54"/>
    <mergeCell ref="E48:E54"/>
    <mergeCell ref="F48:F54"/>
    <mergeCell ref="B19:B22"/>
    <mergeCell ref="E19:E22"/>
    <mergeCell ref="A39:R39"/>
    <mergeCell ref="B40:R40"/>
    <mergeCell ref="A45:R45"/>
  </mergeCells>
  <phoneticPr fontId="7" type="noConversion"/>
  <printOptions horizontalCentered="1"/>
  <pageMargins left="0.23622047244094491" right="3.937007874015748E-2" top="0.35433070866141736" bottom="0.74803149606299213" header="0.31496062992125984" footer="0.31496062992125984"/>
  <pageSetup paperSize="9" scale="22" fitToHeight="0" orientation="portrait" horizontalDpi="4294967292" verticalDpi="1200" r:id="rId1"/>
  <headerFooter>
    <oddFooter>&amp;C&amp;G</oddFooter>
  </headerFooter>
  <rowBreaks count="1" manualBreakCount="1">
    <brk id="90" max="17" man="1"/>
  </rowBreaks>
  <ignoredErrors>
    <ignoredError sqref="E23:L23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Consolidado 2024</vt:lpstr>
      <vt:lpstr>'Consolidado 2024'!Area_de_impressao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2025-01-10T19:35:27Z</cp:lastPrinted>
  <dcterms:created xsi:type="dcterms:W3CDTF">2021-11-17T19:16:09Z</dcterms:created>
  <dcterms:modified xsi:type="dcterms:W3CDTF">2025-01-24T17:18:02Z</dcterms:modified>
</cp:coreProperties>
</file>