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11628\Downloads\"/>
    </mc:Choice>
  </mc:AlternateContent>
  <xr:revisionPtr revIDLastSave="0" documentId="8_{17D4CFC7-C1EC-4D4C-8879-FD18282DD828}" xr6:coauthVersionLast="47" xr6:coauthVersionMax="47" xr10:uidLastSave="{00000000-0000-0000-0000-000000000000}"/>
  <bookViews>
    <workbookView xWindow="21480" yWindow="-120" windowWidth="20730" windowHeight="11040" activeTab="1" xr2:uid="{D072F12A-0365-4FAA-9AC9-6070CEB06C6A}"/>
  </bookViews>
  <sheets>
    <sheet name="Portifólio de produção CRER" sheetId="1" r:id="rId1"/>
    <sheet name="Portifólio de desempenho CRER" sheetId="2" r:id="rId2"/>
  </sheets>
  <definedNames>
    <definedName name="_xlnm.Print_Area" localSheetId="0">'Portifólio de produção CRER'!$A$1:$E$166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2" l="1"/>
  <c r="C60" i="2"/>
  <c r="C57" i="2"/>
  <c r="C54" i="2"/>
  <c r="C49" i="2"/>
  <c r="C46" i="2"/>
  <c r="C43" i="2"/>
  <c r="C40" i="2"/>
  <c r="C37" i="2"/>
  <c r="C34" i="2"/>
  <c r="C33" i="2"/>
  <c r="C31" i="2" s="1"/>
  <c r="C25" i="2"/>
  <c r="C21" i="2"/>
  <c r="C18" i="2"/>
  <c r="C15" i="2"/>
  <c r="C12" i="2"/>
  <c r="C11" i="2"/>
  <c r="C8" i="2"/>
  <c r="C5" i="2"/>
  <c r="E102" i="1" l="1"/>
  <c r="C129" i="1"/>
  <c r="B129" i="1"/>
  <c r="G138" i="1"/>
  <c r="G132" i="1"/>
  <c r="B132" i="1" s="1"/>
  <c r="C31" i="1"/>
  <c r="C72" i="1"/>
  <c r="C164" i="1" l="1"/>
  <c r="C162" i="1"/>
  <c r="C52" i="1"/>
  <c r="B153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 l="1"/>
  <c r="C165" i="1"/>
  <c r="D114" i="1"/>
  <c r="C114" i="1"/>
  <c r="C166" i="1" s="1"/>
  <c r="C84" i="1"/>
  <c r="C83" i="1"/>
  <c r="C163" i="1" s="1"/>
  <c r="B86" i="1"/>
  <c r="C161" i="1"/>
  <c r="C66" i="1"/>
  <c r="C26" i="1"/>
  <c r="C160" i="1" s="1"/>
  <c r="B26" i="1"/>
  <c r="C8" i="1"/>
  <c r="C158" i="1" s="1"/>
  <c r="B8" i="1"/>
  <c r="C14" i="1"/>
  <c r="C159" i="1" s="1"/>
  <c r="B14" i="1"/>
  <c r="B66" i="1"/>
  <c r="B52" i="1"/>
  <c r="C86" i="1" l="1"/>
  <c r="E113" i="1"/>
  <c r="E112" i="1"/>
  <c r="E111" i="1"/>
  <c r="E110" i="1"/>
  <c r="E109" i="1"/>
  <c r="E108" i="1"/>
  <c r="E107" i="1"/>
  <c r="E106" i="1"/>
  <c r="E105" i="1"/>
  <c r="E104" i="1"/>
  <c r="E103" i="1"/>
  <c r="E1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tc={AB0DB4E6-72FC-4259-9270-C4B98EAA6169}</author>
    <author>tc={60954832-FA8B-48A8-8DB2-AB0FC8F62154}</author>
  </authors>
  <commentList>
    <comment ref="A32" authorId="0" shapeId="0" xr:uid="{AB0DB4E6-72FC-4259-9270-C4B98EAA6169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constava no modelo do portfólio da SES, porém estávamos informando, seguindo a premissa de que no quadro das especialidades previstas no 14 T.A. cita que são especialidades mínimas previstas a serem realizadas. </t>
      </text>
    </comment>
    <comment ref="A51" authorId="1" shapeId="0" xr:uid="{60954832-FA8B-48A8-8DB2-AB0FC8F6215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constava no modelo do portfólio da SES, porém estávamos informando, seguindo a premissa de que no quadro das especialidades previstas no 14 T.A. cita que são especialidades mínimas previstas a serem realizadas. </t>
      </text>
    </comment>
  </commentList>
</comments>
</file>

<file path=xl/sharedStrings.xml><?xml version="1.0" encoding="utf-8"?>
<sst xmlns="http://schemas.openxmlformats.org/spreadsheetml/2006/main" count="265" uniqueCount="204">
  <si>
    <t>CENTRO ESTADUAL DE REABILITAÇÃO E READAPTAÇÃO DR. HENRIQUE SANTILLO – CRER</t>
  </si>
  <si>
    <t>Produção Assistencial ANO: 2025</t>
  </si>
  <si>
    <t>Internação</t>
  </si>
  <si>
    <t>Meta Mensal</t>
  </si>
  <si>
    <t>Janeiro</t>
  </si>
  <si>
    <t>Clínica Cirúrgica</t>
  </si>
  <si>
    <t>Clínica Médica</t>
  </si>
  <si>
    <t>Reabilitação</t>
  </si>
  <si>
    <t>Total</t>
  </si>
  <si>
    <t xml:space="preserve">Meta Mensal </t>
  </si>
  <si>
    <t>Cirurgias Eletivas</t>
  </si>
  <si>
    <t xml:space="preserve">Cirurgias eletivas de alto giro </t>
  </si>
  <si>
    <t>Cirurgias eletivas de média ou alta complexidade (sem alto custo)</t>
  </si>
  <si>
    <t>Cirurgias eletivas de alta complexidade e alto custo (com ou sem OPME)</t>
  </si>
  <si>
    <t>Total de cirurgias</t>
  </si>
  <si>
    <t>Atendimento Ambulatorial</t>
  </si>
  <si>
    <t>Consulta médica na Atenção Especializada</t>
  </si>
  <si>
    <t>Consulta multiprofissional na Atenção Especializada</t>
  </si>
  <si>
    <t>Consulta Multiprofissional- aconselhamento genético</t>
  </si>
  <si>
    <t>Atendimento Odontológico  PNE - Consulta</t>
  </si>
  <si>
    <t>Atendimento odontológico PNE - Procedimentos</t>
  </si>
  <si>
    <t>Atendimento Médico Especializado Ambulatorial  Detalhado</t>
  </si>
  <si>
    <t>Anestesiologia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</si>
  <si>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</si>
  <si>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</si>
  <si>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</si>
  <si>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</si>
  <si>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</si>
  <si>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</si>
  <si>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</si>
  <si>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</si>
  <si>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Geriatria</t>
  </si>
  <si>
    <t>Infectologia</t>
  </si>
  <si>
    <t>Neurologia</t>
  </si>
  <si>
    <t>Neuropediatria</t>
  </si>
  <si>
    <t>Nutrologia</t>
  </si>
  <si>
    <t>Oftalmologia</t>
  </si>
  <si>
    <t>Ortopedia/Tumor ósseo</t>
  </si>
  <si>
    <t>Ortopedia e Traumatologia</t>
  </si>
  <si>
    <t>Otorrinolaringologia</t>
  </si>
  <si>
    <t>Pneumologia</t>
  </si>
  <si>
    <t>Urologia</t>
  </si>
  <si>
    <t>Vascular</t>
  </si>
  <si>
    <t>Atendimento Multiprofissional Ambulatorial  Detalhado</t>
  </si>
  <si>
    <t xml:space="preserve">Arte Terapia </t>
  </si>
  <si>
    <t>Assistência Social</t>
  </si>
  <si>
    <t>Educação Física</t>
  </si>
  <si>
    <t>Enfermagem</t>
  </si>
  <si>
    <t>Fisioterapia</t>
  </si>
  <si>
    <t>Fonoaudiologia</t>
  </si>
  <si>
    <t>Musicoterapia</t>
  </si>
  <si>
    <t>Nutrição</t>
  </si>
  <si>
    <t>Odontologia não PNE</t>
  </si>
  <si>
    <t>Psicologia</t>
  </si>
  <si>
    <t>Terapia Ocupacional</t>
  </si>
  <si>
    <t>Serviço de Atenção Domiciliar</t>
  </si>
  <si>
    <t>Atendimentos do Serviço de Atenção Domiciliar</t>
  </si>
  <si>
    <t>Terapias Especializadas</t>
  </si>
  <si>
    <t>Sessões Especializadas</t>
  </si>
  <si>
    <t>Terapias Especializadas - Detalhadas</t>
  </si>
  <si>
    <t>Fonoterapia</t>
  </si>
  <si>
    <t>Oicina Ortopédica</t>
  </si>
  <si>
    <t>Próteses Auditivas</t>
  </si>
  <si>
    <t>Oficina Ortopédica - Detalhada</t>
  </si>
  <si>
    <t>Adequações Cadeira de Rodas</t>
  </si>
  <si>
    <t>Calçados Neuropáticos</t>
  </si>
  <si>
    <t>Fabricação Oficina Itinerante</t>
  </si>
  <si>
    <t>Fabricações Calçados</t>
  </si>
  <si>
    <t>Fabricações Coletes</t>
  </si>
  <si>
    <t>Fabricações Próteses</t>
  </si>
  <si>
    <t>Fabricações Órteses</t>
  </si>
  <si>
    <t>Fabricações Órteses Longas</t>
  </si>
  <si>
    <t>Fabricações Órteses Membros Superiores</t>
  </si>
  <si>
    <t>Meios Auxiliares e Locomoção</t>
  </si>
  <si>
    <t>SADT  (ofertados)</t>
  </si>
  <si>
    <t>regul.</t>
  </si>
  <si>
    <t>amb.</t>
  </si>
  <si>
    <t>total</t>
  </si>
  <si>
    <t>SEM META</t>
  </si>
  <si>
    <t>Bera (Brainstem Evoked Response Audimetry)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</si>
  <si>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</si>
  <si>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</si>
  <si>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</si>
  <si>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</si>
  <si>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</si>
  <si>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</si>
  <si>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</si>
  <si>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Videolaringoscopia</t>
  </si>
  <si>
    <t>SADT Externo (realizados)</t>
  </si>
  <si>
    <t>Análises Clínicas</t>
  </si>
  <si>
    <t xml:space="preserve">Anatomia Patológica </t>
  </si>
  <si>
    <t>Audiometria</t>
  </si>
  <si>
    <t>Citogenética</t>
  </si>
  <si>
    <t>Doppler (MMII, MMSS, carótida e transcraniano)</t>
  </si>
  <si>
    <t xml:space="preserve">Ecocardiograma          </t>
  </si>
  <si>
    <t xml:space="preserve">Eletrocardiograma    </t>
  </si>
  <si>
    <t>Laboratório de Marcha</t>
  </si>
  <si>
    <t xml:space="preserve">Radiografia </t>
  </si>
  <si>
    <t xml:space="preserve">Ultrassonografia         </t>
  </si>
  <si>
    <t>Urodinâmica</t>
  </si>
  <si>
    <t>Demais Cirurgias</t>
  </si>
  <si>
    <t>Internação (Saídas Hospitalares)</t>
  </si>
  <si>
    <t>Atividade Ambulatorial</t>
  </si>
  <si>
    <t>Serviço de Atenção Domiciliar -SAD</t>
  </si>
  <si>
    <t>Oficina Ortopédica</t>
  </si>
  <si>
    <t>Prótese Auditivas</t>
  </si>
  <si>
    <t>*NTMC</t>
  </si>
  <si>
    <t>Itinerante</t>
  </si>
  <si>
    <t>SADT Interno</t>
  </si>
  <si>
    <t>Outros Serviços</t>
  </si>
  <si>
    <t>Linhas De Contratações</t>
  </si>
  <si>
    <t>Atendimento bucomaxilo - Consulta pré cirúgica - Outras</t>
  </si>
  <si>
    <t>Atendimento bucomaxilo - Consulta pré cirúgica de 1º Vez</t>
  </si>
  <si>
    <t>Atendimento bucomaxilo - Procedimentos Cirúgicos - Ortgnática</t>
  </si>
  <si>
    <t>Atendimento bucomaxilo - Procedimentos Cirúgicos- Outros</t>
  </si>
  <si>
    <t>Terapias Especializadas - Demais especialidades</t>
  </si>
  <si>
    <t>Acupuntura</t>
  </si>
  <si>
    <t>SADT Externo (Ofertados) - Regulação</t>
  </si>
  <si>
    <t>SADT Externo (Realizados) - Regulação</t>
  </si>
  <si>
    <t>Clínica Geral</t>
  </si>
  <si>
    <t xml:space="preserve">Fixa </t>
  </si>
  <si>
    <t>Interno. CRER</t>
  </si>
  <si>
    <t>Amb. CRER</t>
  </si>
  <si>
    <t>Ecocardiograma (transesofágico, de stress, transtorácico)</t>
  </si>
  <si>
    <t>Laboratório de Análises Clínica</t>
  </si>
  <si>
    <t xml:space="preserve">Bera (Brainstem Evoked Response Audimetry) </t>
  </si>
  <si>
    <t xml:space="preserve">Doppler (MMII, MMSS, carótida e transcraniano) </t>
  </si>
  <si>
    <t>Ecocardiograma (transesofagico, de stress, transtorácico)</t>
  </si>
  <si>
    <t>Laboratório Analises Clinicas</t>
  </si>
  <si>
    <t>-</t>
  </si>
  <si>
    <t>CENTRO ESTADUAL DE REABILITAÇÃO E READAPTAÇÃO DR. HENRIQUE SANTILLO - CRER</t>
  </si>
  <si>
    <t>INDICADORES DE DESEMPENHO - JANEIRO 2025</t>
  </si>
  <si>
    <t>META/MENSAL</t>
  </si>
  <si>
    <t>JAN/2025</t>
  </si>
  <si>
    <t>1. Taxa de Ocupação Hospitalar</t>
  </si>
  <si>
    <t>≥ 85%</t>
  </si>
  <si>
    <t>Total de Pacientes-dia no período</t>
  </si>
  <si>
    <t>Total de leitos operacionais-dia do período</t>
  </si>
  <si>
    <t>2. Tempo Médio de Permanência Hospitalar (dias)</t>
  </si>
  <si>
    <t>≤ 5 dias</t>
  </si>
  <si>
    <t>Total de saídas no período</t>
  </si>
  <si>
    <t>3. Índice de Intervalo de Substituição de Leito (horas)</t>
  </si>
  <si>
    <t>&lt; 24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</si>
  <si>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</si>
  <si>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</si>
  <si>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</si>
  <si>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</si>
  <si>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</si>
  <si>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</si>
  <si>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</si>
  <si>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</si>
  <si>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</si>
  <si>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</si>
  <si>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</si>
  <si>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</si>
  <si>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</si>
  <si>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</si>
  <si>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</si>
  <si>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dezembro/2024. Informamos que não é possível a apresentação dos dados referente a competência de janeiro/2025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</si>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</sst>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\-#,##0.00\ ;\-#\ ;@\ "/>
    <numFmt numFmtId="165" formatCode="0.0%"/>
    <numFmt numFmtId="166" formatCode="#,##0.0"/>
    <numFmt numFmtId="167" formatCode="0.000"/>
  </numFmts>
  <fonts count="2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rgb="FFC9211E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rgb="FFE7E6E6"/>
        <bgColor rgb="FFEEECE1"/>
      </patternFill>
    </fill>
    <fill>
      <patternFill patternType="solid">
        <fgColor theme="4"/>
        <bgColor rgb="FF92D05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2" fillId="0" borderId="0" applyBorder="0" applyProtection="0"/>
    <xf numFmtId="164" fontId="13" fillId="0" borderId="0" applyBorder="0" applyProtection="0"/>
    <xf numFmtId="9" fontId="13" fillId="0" borderId="0" applyBorder="0" applyProtection="0"/>
    <xf numFmtId="9" fontId="16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" fontId="5" fillId="9" borderId="2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13" borderId="6" xfId="0" applyFont="1" applyFill="1" applyBorder="1" applyAlignment="1">
      <alignment horizontal="center" vertical="center" wrapText="1"/>
    </xf>
    <xf numFmtId="49" fontId="5" fillId="14" borderId="6" xfId="0" applyNumberFormat="1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/>
    </xf>
    <xf numFmtId="165" fontId="5" fillId="13" borderId="2" xfId="0" applyNumberFormat="1" applyFont="1" applyFill="1" applyBorder="1" applyAlignment="1">
      <alignment horizontal="center" vertical="center"/>
    </xf>
    <xf numFmtId="10" fontId="18" fillId="1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6" fillId="13" borderId="2" xfId="0" applyFont="1" applyFill="1" applyBorder="1" applyAlignment="1">
      <alignment vertical="center"/>
    </xf>
    <xf numFmtId="166" fontId="6" fillId="13" borderId="2" xfId="0" applyNumberFormat="1" applyFont="1" applyFill="1" applyBorder="1" applyAlignment="1">
      <alignment horizontal="center" vertical="center"/>
    </xf>
    <xf numFmtId="2" fontId="5" fillId="14" borderId="2" xfId="0" applyNumberFormat="1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166" fontId="5" fillId="13" borderId="2" xfId="0" applyNumberFormat="1" applyFont="1" applyFill="1" applyBorder="1" applyAlignment="1">
      <alignment horizontal="center" vertical="center"/>
    </xf>
    <xf numFmtId="2" fontId="5" fillId="14" borderId="2" xfId="4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0" fontId="5" fillId="14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right" vertical="center" wrapText="1"/>
    </xf>
    <xf numFmtId="0" fontId="8" fillId="9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6" fillId="13" borderId="2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166" fontId="6" fillId="13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6" fillId="13" borderId="2" xfId="0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justify" vertical="justify" wrapText="1"/>
    </xf>
    <xf numFmtId="0" fontId="21" fillId="0" borderId="4" xfId="0" applyFont="1" applyBorder="1" applyAlignment="1">
      <alignment horizontal="justify" vertical="justify" wrapText="1"/>
    </xf>
    <xf numFmtId="0" fontId="21" fillId="0" borderId="10" xfId="0" applyFont="1" applyBorder="1" applyAlignment="1">
      <alignment horizontal="justify" vertical="justify" wrapText="1"/>
    </xf>
    <xf numFmtId="0" fontId="11" fillId="0" borderId="2" xfId="0" applyFont="1" applyBorder="1" applyAlignment="1">
      <alignment horizontal="right" vertical="center" wrapText="1"/>
    </xf>
    <xf numFmtId="0" fontId="18" fillId="13" borderId="2" xfId="0" applyFont="1" applyFill="1" applyBorder="1" applyAlignment="1">
      <alignment vertical="center" wrapText="1"/>
    </xf>
    <xf numFmtId="166" fontId="18" fillId="13" borderId="2" xfId="0" applyNumberFormat="1" applyFont="1" applyFill="1" applyBorder="1" applyAlignment="1">
      <alignment horizontal="center" vertical="center"/>
    </xf>
    <xf numFmtId="10" fontId="5" fillId="9" borderId="7" xfId="0" applyNumberFormat="1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right" vertical="center" wrapText="1"/>
    </xf>
    <xf numFmtId="10" fontId="5" fillId="9" borderId="5" xfId="0" applyNumberFormat="1" applyFont="1" applyFill="1" applyBorder="1" applyAlignment="1">
      <alignment horizontal="center" vertical="center"/>
    </xf>
    <xf numFmtId="10" fontId="5" fillId="9" borderId="6" xfId="0" applyNumberFormat="1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horizontal="right" vertical="center" wrapText="1"/>
    </xf>
    <xf numFmtId="3" fontId="8" fillId="9" borderId="2" xfId="0" applyNumberFormat="1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horizontal="left" vertical="center"/>
    </xf>
    <xf numFmtId="166" fontId="5" fillId="13" borderId="7" xfId="0" applyNumberFormat="1" applyFont="1" applyFill="1" applyBorder="1" applyAlignment="1">
      <alignment horizontal="center" vertical="center"/>
    </xf>
    <xf numFmtId="10" fontId="5" fillId="13" borderId="2" xfId="4" applyNumberFormat="1" applyFont="1" applyFill="1" applyBorder="1" applyAlignment="1">
      <alignment horizontal="center" vertical="center"/>
    </xf>
    <xf numFmtId="166" fontId="5" fillId="13" borderId="5" xfId="0" applyNumberFormat="1" applyFont="1" applyFill="1" applyBorder="1" applyAlignment="1">
      <alignment horizontal="center" vertical="center"/>
    </xf>
    <xf numFmtId="166" fontId="5" fillId="13" borderId="6" xfId="0" applyNumberFormat="1" applyFont="1" applyFill="1" applyBorder="1" applyAlignment="1">
      <alignment horizontal="center" vertical="center"/>
    </xf>
    <xf numFmtId="4" fontId="8" fillId="9" borderId="2" xfId="0" applyNumberFormat="1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horizontal="left" vertical="top"/>
    </xf>
    <xf numFmtId="0" fontId="5" fillId="15" borderId="16" xfId="0" applyFont="1" applyFill="1" applyBorder="1" applyAlignment="1">
      <alignment horizontal="center" vertical="center" wrapText="1"/>
    </xf>
    <xf numFmtId="0" fontId="5" fillId="15" borderId="17" xfId="0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left" vertical="top"/>
    </xf>
  </cellXfs>
  <cellStyles count="5">
    <cellStyle name="Normal" xfId="0" builtinId="0"/>
    <cellStyle name="Normal 3" xfId="1" xr:uid="{1BAADA4D-9863-4315-82AD-9BD08FC8458E}"/>
    <cellStyle name="Porcentagem" xfId="4" builtinId="5"/>
    <cellStyle name="Porcentagem 2" xfId="3" xr:uid="{AB72DEE3-6484-46F1-9C74-A459AA46E2DD}"/>
    <cellStyle name="Vírgula 2" xfId="2" xr:uid="{5D194F15-8BD5-4CAE-A37A-42A5C2CBA7A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153759</xdr:colOff>
      <xdr:row>0</xdr:row>
      <xdr:rowOff>25854</xdr:rowOff>
    </xdr:from>
    <xdr:to>
      <xdr:col>4</xdr:col>
      <xdr:colOff>575122</xdr:colOff>
      <xdr:row>0</xdr:row>
      <xdr:rowOff>668766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D8500-C237-4F50-A66E-DB9AA58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459" y="25854"/>
          <a:ext cx="347608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1288098</xdr:colOff>
      <xdr:row>0</xdr:row>
      <xdr:rowOff>655714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E82DA-A4B0-4863-A57A-0565F303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2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3005667</xdr:colOff>
      <xdr:row>0</xdr:row>
      <xdr:rowOff>57150</xdr:rowOff>
    </xdr:from>
    <xdr:to>
      <xdr:col>1</xdr:col>
      <xdr:colOff>256911</xdr:colOff>
      <xdr:row>0</xdr:row>
      <xdr:rowOff>747687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2A139E-2A29-4236-AA14-B85C10B5A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667" y="57150"/>
          <a:ext cx="3471069" cy="69053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710142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939A36-33B5-4CC2-9142-A881B5EBD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icolau Martins de Oliveira Neto" id="{AAFC07A6-E92D-4681-BE21-18BAE2EE0968}" userId="S-1-5-21-326793536-2326272013-3810034444-6995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2" dT="2025-02-06T11:22:03.94" personId="{AAFC07A6-E92D-4681-BE21-18BAE2EE0968}" id="{AB0DB4E6-72FC-4259-9270-C4B98EAA6169}">
    <text xml:space="preserve">Não constava no modelo do portfólio da SES, porém estávamos informando, seguindo a premissa de que no quadro das especialidades previstas no 14 T.A. cita que são especialidades mínimas previstas a serem realizadas. </text>
  </threadedComment>
  <threadedComment ref="A51" dT="2025-02-05T20:59:58.11" personId="{AAFC07A6-E92D-4681-BE21-18BAE2EE0968}" id="{60954832-FA8B-48A8-8DB2-AB0FC8F62154}">
    <text xml:space="preserve">Não constava no modelo do portfólio da SES, porém estávamos informando, seguindo a premissa de que no quadro das especialidades previstas no 14 T.A. cita que são especialidades mínimas previstas a serem realizadas.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D24A-6D28-448F-90FF-467F8C1045FA}">
  <dimension ref="A1:AKX1047086"/>
  <sheetViews>
    <sheetView showGridLines="0" view="pageBreakPreview" topLeftCell="A161" zoomScale="82" zoomScaleNormal="82" zoomScaleSheetLayoutView="82" workbookViewId="0">
      <selection activeCell="E49" sqref="E49"/>
    </sheetView>
  </sheetViews>
  <sheetFormatPr defaultColWidth="8.5703125" defaultRowHeight="15.75" x14ac:dyDescent="0.25"/>
  <cols>
    <col min="1" max="1" width="84" style="1" customWidth="1"/>
    <col min="2" max="2" width="16.85546875" style="5" customWidth="1"/>
    <col min="3" max="3" width="15.7109375" style="1" customWidth="1"/>
    <col min="4" max="4" width="13.28515625" style="1" customWidth="1"/>
    <col min="5" max="5" width="13.140625" style="1" customWidth="1"/>
    <col min="6" max="6" width="16.85546875" style="1" customWidth="1"/>
    <col min="7" max="8" width="15.85546875" style="1" customWidth="1"/>
    <col min="9" max="985" width="8.5703125" style="1"/>
    <col min="986" max="986" width="11.5703125" style="1" customWidth="1"/>
    <col min="987" max="16384" width="8.5703125" style="41"/>
  </cols>
  <sheetData>
    <row r="1" spans="1:5" ht="55.5" customHeight="1" x14ac:dyDescent="0.25">
      <c r="A1" s="74"/>
      <c r="B1" s="74"/>
      <c r="C1" s="74"/>
      <c r="D1" s="74"/>
      <c r="E1" s="74"/>
    </row>
    <row r="2" spans="1:5" ht="33" customHeight="1" x14ac:dyDescent="0.25">
      <c r="A2" s="75" t="s">
        <v>0</v>
      </c>
      <c r="B2" s="75"/>
      <c r="C2" s="75"/>
      <c r="D2" s="75"/>
      <c r="E2" s="75"/>
    </row>
    <row r="3" spans="1:5" ht="30.75" customHeight="1" x14ac:dyDescent="0.25">
      <c r="A3" s="76" t="s">
        <v>1</v>
      </c>
      <c r="B3" s="76"/>
      <c r="C3" s="76"/>
      <c r="D3" s="76"/>
      <c r="E3" s="76"/>
    </row>
    <row r="4" spans="1:5" ht="39.75" customHeight="1" x14ac:dyDescent="0.25">
      <c r="A4" s="6" t="s">
        <v>2</v>
      </c>
      <c r="B4" s="6" t="s">
        <v>3</v>
      </c>
      <c r="C4" s="7" t="s">
        <v>4</v>
      </c>
      <c r="D4" s="56"/>
      <c r="E4" s="57"/>
    </row>
    <row r="5" spans="1:5" ht="32.25" customHeight="1" x14ac:dyDescent="0.25">
      <c r="A5" s="9" t="s">
        <v>5</v>
      </c>
      <c r="B5" s="10">
        <v>838</v>
      </c>
      <c r="C5" s="11">
        <v>659</v>
      </c>
      <c r="D5" s="42"/>
      <c r="E5" s="42"/>
    </row>
    <row r="6" spans="1:5" ht="32.25" customHeight="1" x14ac:dyDescent="0.25">
      <c r="A6" s="13" t="s">
        <v>6</v>
      </c>
      <c r="B6" s="10">
        <v>61</v>
      </c>
      <c r="C6" s="11">
        <v>89</v>
      </c>
      <c r="D6" s="42"/>
      <c r="E6" s="42"/>
    </row>
    <row r="7" spans="1:5" ht="32.25" customHeight="1" x14ac:dyDescent="0.25">
      <c r="A7" s="9" t="s">
        <v>7</v>
      </c>
      <c r="B7" s="10">
        <v>27</v>
      </c>
      <c r="C7" s="11">
        <v>28</v>
      </c>
      <c r="D7" s="42"/>
      <c r="E7" s="42"/>
    </row>
    <row r="8" spans="1:5" ht="32.25" customHeight="1" x14ac:dyDescent="0.25">
      <c r="A8" s="10" t="s">
        <v>8</v>
      </c>
      <c r="B8" s="10">
        <f>SUM(B5:B7)</f>
        <v>926</v>
      </c>
      <c r="C8" s="10">
        <f>SUM(C5:C7)</f>
        <v>776</v>
      </c>
      <c r="D8" s="43"/>
      <c r="E8" s="43"/>
    </row>
    <row r="9" spans="1:5" ht="32.25" customHeight="1" x14ac:dyDescent="0.25">
      <c r="A9" s="77"/>
      <c r="B9" s="77"/>
      <c r="C9" s="77"/>
      <c r="D9" s="78"/>
      <c r="E9" s="79"/>
    </row>
    <row r="10" spans="1:5" ht="39.75" customHeight="1" x14ac:dyDescent="0.25">
      <c r="A10" s="7" t="s">
        <v>10</v>
      </c>
      <c r="B10" s="6" t="s">
        <v>9</v>
      </c>
      <c r="C10" s="7" t="s">
        <v>4</v>
      </c>
      <c r="D10" s="56"/>
      <c r="E10" s="57"/>
    </row>
    <row r="11" spans="1:5" ht="31.5" customHeight="1" x14ac:dyDescent="0.25">
      <c r="A11" s="18" t="s">
        <v>11</v>
      </c>
      <c r="B11" s="17">
        <v>55</v>
      </c>
      <c r="C11" s="15">
        <v>111</v>
      </c>
      <c r="D11" s="58"/>
      <c r="E11" s="58"/>
    </row>
    <row r="12" spans="1:5" ht="31.5" customHeight="1" x14ac:dyDescent="0.25">
      <c r="A12" s="18" t="s">
        <v>12</v>
      </c>
      <c r="B12" s="10">
        <v>435</v>
      </c>
      <c r="C12" s="64">
        <v>388</v>
      </c>
      <c r="D12" s="58"/>
      <c r="E12" s="58"/>
    </row>
    <row r="13" spans="1:5" ht="31.5" customHeight="1" x14ac:dyDescent="0.25">
      <c r="A13" s="18" t="s">
        <v>13</v>
      </c>
      <c r="B13" s="10">
        <v>55</v>
      </c>
      <c r="C13" s="15">
        <v>47</v>
      </c>
      <c r="D13" s="58"/>
      <c r="E13" s="58"/>
    </row>
    <row r="14" spans="1:5" ht="31.5" customHeight="1" x14ac:dyDescent="0.25">
      <c r="A14" s="17" t="s">
        <v>14</v>
      </c>
      <c r="B14" s="10">
        <f>SUM(B11:B13)</f>
        <v>545</v>
      </c>
      <c r="C14" s="10">
        <f>SUM(C11:C13)</f>
        <v>546</v>
      </c>
      <c r="D14" s="59"/>
      <c r="E14" s="59"/>
    </row>
    <row r="15" spans="1:5" ht="36" customHeight="1" x14ac:dyDescent="0.25">
      <c r="A15" s="80"/>
      <c r="B15" s="81"/>
      <c r="C15" s="81"/>
      <c r="D15" s="82"/>
      <c r="E15" s="83"/>
    </row>
    <row r="16" spans="1:5" ht="39.75" customHeight="1" x14ac:dyDescent="0.25">
      <c r="A16" s="7" t="s">
        <v>15</v>
      </c>
      <c r="B16" s="6" t="s">
        <v>3</v>
      </c>
      <c r="C16" s="7" t="s">
        <v>4</v>
      </c>
      <c r="D16" s="56"/>
      <c r="E16" s="57"/>
    </row>
    <row r="17" spans="1:5" ht="36" customHeight="1" x14ac:dyDescent="0.25">
      <c r="A17" s="9" t="s">
        <v>16</v>
      </c>
      <c r="B17" s="20">
        <v>10700</v>
      </c>
      <c r="C17" s="21">
        <v>9921</v>
      </c>
      <c r="D17" s="60"/>
      <c r="E17" s="60"/>
    </row>
    <row r="18" spans="1:5" ht="36" customHeight="1" x14ac:dyDescent="0.25">
      <c r="A18" s="9" t="s">
        <v>17</v>
      </c>
      <c r="B18" s="20">
        <v>4732</v>
      </c>
      <c r="C18" s="21">
        <v>4496</v>
      </c>
      <c r="D18" s="60"/>
      <c r="E18" s="60"/>
    </row>
    <row r="19" spans="1:5" ht="36" customHeight="1" x14ac:dyDescent="0.25">
      <c r="A19" s="23" t="s">
        <v>18</v>
      </c>
      <c r="B19" s="20">
        <v>20</v>
      </c>
      <c r="C19" s="21">
        <v>12</v>
      </c>
      <c r="D19" s="60"/>
      <c r="E19" s="60"/>
    </row>
    <row r="20" spans="1:5" ht="36" customHeight="1" x14ac:dyDescent="0.25">
      <c r="A20" s="9" t="s">
        <v>19</v>
      </c>
      <c r="B20" s="10">
        <v>20</v>
      </c>
      <c r="C20" s="24">
        <v>27</v>
      </c>
      <c r="D20" s="60"/>
      <c r="E20" s="60"/>
    </row>
    <row r="21" spans="1:5" ht="36" customHeight="1" x14ac:dyDescent="0.25">
      <c r="A21" s="23" t="s">
        <v>20</v>
      </c>
      <c r="B21" s="20">
        <v>60</v>
      </c>
      <c r="C21" s="21">
        <v>126</v>
      </c>
      <c r="D21" s="60"/>
      <c r="E21" s="60"/>
    </row>
    <row r="22" spans="1:5" ht="36" customHeight="1" x14ac:dyDescent="0.25">
      <c r="A22" s="23" t="s">
        <v>112</v>
      </c>
      <c r="B22" s="84">
        <v>90</v>
      </c>
      <c r="C22" s="21">
        <v>62</v>
      </c>
      <c r="D22" s="60"/>
      <c r="E22" s="60"/>
    </row>
    <row r="23" spans="1:5" ht="36" customHeight="1" x14ac:dyDescent="0.25">
      <c r="A23" s="23" t="s">
        <v>111</v>
      </c>
      <c r="B23" s="84"/>
      <c r="C23" s="21">
        <v>153</v>
      </c>
      <c r="D23" s="60"/>
      <c r="E23" s="60"/>
    </row>
    <row r="24" spans="1:5" ht="36" customHeight="1" x14ac:dyDescent="0.25">
      <c r="A24" s="23" t="s">
        <v>113</v>
      </c>
      <c r="B24" s="84">
        <v>20</v>
      </c>
      <c r="C24" s="65">
        <v>4</v>
      </c>
      <c r="D24" s="60"/>
      <c r="E24" s="60"/>
    </row>
    <row r="25" spans="1:5" ht="36" customHeight="1" x14ac:dyDescent="0.25">
      <c r="A25" s="23" t="s">
        <v>114</v>
      </c>
      <c r="B25" s="84"/>
      <c r="C25" s="65">
        <v>25</v>
      </c>
      <c r="D25" s="60"/>
      <c r="E25" s="60"/>
    </row>
    <row r="26" spans="1:5" ht="36" customHeight="1" x14ac:dyDescent="0.25">
      <c r="A26" s="10" t="s">
        <v>8</v>
      </c>
      <c r="B26" s="19">
        <f>SUM(B17:B25)</f>
        <v>15642</v>
      </c>
      <c r="C26" s="19">
        <f>SUM(C17:C25)</f>
        <v>14826</v>
      </c>
      <c r="D26" s="61"/>
      <c r="E26" s="61"/>
    </row>
    <row r="27" spans="1:5" ht="31.5" customHeight="1" x14ac:dyDescent="0.25">
      <c r="A27" s="80"/>
      <c r="B27" s="81"/>
      <c r="C27" s="81"/>
      <c r="D27" s="82"/>
      <c r="E27" s="83"/>
    </row>
    <row r="28" spans="1:5" ht="39.75" customHeight="1" x14ac:dyDescent="0.25">
      <c r="A28" s="6" t="s">
        <v>21</v>
      </c>
      <c r="B28" s="6" t="s">
        <v>3</v>
      </c>
      <c r="C28" s="7" t="s">
        <v>4</v>
      </c>
      <c r="D28" s="56"/>
      <c r="E28" s="57"/>
    </row>
    <row r="29" spans="1:5" ht="25.5" customHeight="1" x14ac:dyDescent="0.25">
      <c r="A29" s="13" t="s">
        <v>22</v>
      </c>
      <c r="B29" s="97">
        <v>10700</v>
      </c>
      <c r="C29" s="26">
        <v>777</v>
      </c>
      <c r="D29" s="46"/>
      <c r="E29" s="46"/>
    </row>
    <row r="30" spans="1:5" ht="25.5" customHeight="1" x14ac:dyDescent="0.25">
      <c r="A30" s="27" t="s">
        <v>23</v>
      </c>
      <c r="B30" s="98"/>
      <c r="C30" s="26">
        <v>851</v>
      </c>
      <c r="D30" s="46"/>
      <c r="E30" s="46"/>
    </row>
    <row r="31" spans="1:5" ht="25.5" customHeight="1" x14ac:dyDescent="0.25">
      <c r="A31" s="23" t="s">
        <v>24</v>
      </c>
      <c r="B31" s="98"/>
      <c r="C31" s="26">
        <f>444+29</f>
        <v>473</v>
      </c>
      <c r="D31" s="46"/>
      <c r="E31" s="46"/>
    </row>
    <row r="32" spans="1:5" ht="25.5" customHeight="1" x14ac:dyDescent="0.25">
      <c r="A32" s="73" t="s">
        <v>119</v>
      </c>
      <c r="B32" s="98"/>
      <c r="C32" s="26">
        <v>145</v>
      </c>
      <c r="D32" s="46"/>
      <c r="E32" s="46"/>
    </row>
    <row r="33" spans="1:5" ht="25.5" customHeight="1" x14ac:dyDescent="0.25">
      <c r="A33" s="23" t="s">
        <v>25</v>
      </c>
      <c r="B33" s="98"/>
      <c r="C33" s="26">
        <v>16</v>
      </c>
      <c r="D33" s="46"/>
      <c r="E33" s="46"/>
    </row>
    <row r="34" spans="1:5" ht="25.5" customHeight="1" x14ac:dyDescent="0.25">
      <c r="A34" s="23" t="s">
        <v>26</v>
      </c>
      <c r="B34" s="98"/>
      <c r="C34" s="26">
        <v>11</v>
      </c>
      <c r="D34" s="47"/>
      <c r="E34" s="47"/>
    </row>
    <row r="35" spans="1:5" ht="25.5" customHeight="1" x14ac:dyDescent="0.25">
      <c r="A35" s="23" t="s">
        <v>27</v>
      </c>
      <c r="B35" s="98"/>
      <c r="C35" s="26">
        <v>288</v>
      </c>
      <c r="D35" s="47"/>
      <c r="E35" s="47"/>
    </row>
    <row r="36" spans="1:5" ht="25.5" customHeight="1" x14ac:dyDescent="0.25">
      <c r="A36" s="23" t="s">
        <v>28</v>
      </c>
      <c r="B36" s="98"/>
      <c r="C36" s="26">
        <v>128</v>
      </c>
      <c r="D36" s="46"/>
      <c r="E36" s="46"/>
    </row>
    <row r="37" spans="1:5" ht="25.5" customHeight="1" x14ac:dyDescent="0.25">
      <c r="A37" s="23" t="s">
        <v>29</v>
      </c>
      <c r="B37" s="98"/>
      <c r="C37" s="26">
        <v>726</v>
      </c>
      <c r="D37" s="46"/>
      <c r="E37" s="46"/>
    </row>
    <row r="38" spans="1:5" ht="25.5" customHeight="1" x14ac:dyDescent="0.25">
      <c r="A38" s="23" t="s">
        <v>30</v>
      </c>
      <c r="B38" s="98"/>
      <c r="C38" s="26">
        <v>42</v>
      </c>
      <c r="D38" s="46"/>
      <c r="E38" s="46"/>
    </row>
    <row r="39" spans="1:5" ht="25.5" customHeight="1" x14ac:dyDescent="0.25">
      <c r="A39" s="23" t="s">
        <v>31</v>
      </c>
      <c r="B39" s="98"/>
      <c r="C39" s="26">
        <v>69</v>
      </c>
      <c r="D39" s="46"/>
      <c r="E39" s="46"/>
    </row>
    <row r="40" spans="1:5" ht="25.5" customHeight="1" x14ac:dyDescent="0.25">
      <c r="A40" s="23" t="s">
        <v>32</v>
      </c>
      <c r="B40" s="98"/>
      <c r="C40" s="26">
        <v>49</v>
      </c>
      <c r="D40" s="46"/>
      <c r="E40" s="46"/>
    </row>
    <row r="41" spans="1:5" ht="25.5" customHeight="1" x14ac:dyDescent="0.25">
      <c r="A41" s="23" t="s">
        <v>33</v>
      </c>
      <c r="B41" s="98"/>
      <c r="C41" s="26">
        <v>418</v>
      </c>
      <c r="D41" s="46"/>
      <c r="E41" s="46"/>
    </row>
    <row r="42" spans="1:5" ht="25.5" customHeight="1" x14ac:dyDescent="0.25">
      <c r="A42" s="23" t="s">
        <v>34</v>
      </c>
      <c r="B42" s="98"/>
      <c r="C42" s="26">
        <v>27</v>
      </c>
      <c r="D42" s="48"/>
      <c r="E42" s="46"/>
    </row>
    <row r="43" spans="1:5" ht="25.5" customHeight="1" x14ac:dyDescent="0.25">
      <c r="A43" s="23" t="s">
        <v>35</v>
      </c>
      <c r="B43" s="98"/>
      <c r="C43" s="26">
        <v>18</v>
      </c>
      <c r="D43" s="46"/>
      <c r="E43" s="46"/>
    </row>
    <row r="44" spans="1:5" ht="25.5" customHeight="1" x14ac:dyDescent="0.25">
      <c r="A44" s="23" t="s">
        <v>36</v>
      </c>
      <c r="B44" s="98"/>
      <c r="C44" s="26">
        <v>123</v>
      </c>
      <c r="D44" s="46"/>
      <c r="E44" s="46"/>
    </row>
    <row r="45" spans="1:5" ht="25.5" customHeight="1" x14ac:dyDescent="0.25">
      <c r="A45" s="23" t="s">
        <v>37</v>
      </c>
      <c r="B45" s="98"/>
      <c r="C45" s="26">
        <v>68</v>
      </c>
      <c r="D45" s="46"/>
      <c r="E45" s="46"/>
    </row>
    <row r="46" spans="1:5" ht="25.5" customHeight="1" x14ac:dyDescent="0.25">
      <c r="A46" s="23" t="s">
        <v>38</v>
      </c>
      <c r="B46" s="98"/>
      <c r="C46" s="26">
        <v>3529</v>
      </c>
      <c r="D46" s="46"/>
      <c r="E46" s="46"/>
    </row>
    <row r="47" spans="1:5" ht="25.5" customHeight="1" x14ac:dyDescent="0.25">
      <c r="A47" s="23" t="s">
        <v>39</v>
      </c>
      <c r="B47" s="98"/>
      <c r="C47" s="26">
        <v>1394</v>
      </c>
      <c r="D47" s="46"/>
      <c r="E47" s="46"/>
    </row>
    <row r="48" spans="1:5" ht="25.5" customHeight="1" x14ac:dyDescent="0.25">
      <c r="A48" s="23" t="s">
        <v>40</v>
      </c>
      <c r="B48" s="98"/>
      <c r="C48" s="26">
        <v>250</v>
      </c>
      <c r="D48" s="46"/>
      <c r="E48" s="46"/>
    </row>
    <row r="49" spans="1:7" ht="25.5" customHeight="1" x14ac:dyDescent="0.25">
      <c r="A49" s="23" t="s">
        <v>41</v>
      </c>
      <c r="B49" s="98"/>
      <c r="C49" s="26">
        <v>109</v>
      </c>
      <c r="D49" s="46"/>
      <c r="E49" s="46"/>
    </row>
    <row r="50" spans="1:7" ht="25.5" customHeight="1" x14ac:dyDescent="0.25">
      <c r="A50" s="23" t="s">
        <v>42</v>
      </c>
      <c r="B50" s="98"/>
      <c r="C50" s="26">
        <v>0</v>
      </c>
      <c r="D50" s="46"/>
      <c r="E50" s="46"/>
    </row>
    <row r="51" spans="1:7" ht="25.5" customHeight="1" x14ac:dyDescent="0.25">
      <c r="A51" s="73" t="s">
        <v>116</v>
      </c>
      <c r="B51" s="99"/>
      <c r="C51" s="26">
        <v>410</v>
      </c>
      <c r="D51" s="46"/>
      <c r="E51" s="46"/>
    </row>
    <row r="52" spans="1:7" ht="25.5" customHeight="1" x14ac:dyDescent="0.25">
      <c r="A52" s="28" t="s">
        <v>8</v>
      </c>
      <c r="B52" s="25">
        <f>SUM(B29:B50)</f>
        <v>10700</v>
      </c>
      <c r="C52" s="25">
        <f>SUM(C29:C51)</f>
        <v>9921</v>
      </c>
      <c r="D52" s="49"/>
      <c r="E52" s="49"/>
    </row>
    <row r="53" spans="1:7" ht="34.5" customHeight="1" x14ac:dyDescent="0.25">
      <c r="A53" s="87"/>
      <c r="B53" s="77"/>
      <c r="C53" s="77"/>
      <c r="D53" s="78"/>
      <c r="E53" s="79"/>
    </row>
    <row r="54" spans="1:7" ht="39.75" customHeight="1" x14ac:dyDescent="0.25">
      <c r="A54" s="30" t="s">
        <v>43</v>
      </c>
      <c r="B54" s="6" t="s">
        <v>3</v>
      </c>
      <c r="C54" s="7" t="s">
        <v>4</v>
      </c>
      <c r="D54" s="56"/>
      <c r="E54" s="57"/>
      <c r="F54" s="56"/>
      <c r="G54" s="57"/>
    </row>
    <row r="55" spans="1:7" ht="25.5" customHeight="1" x14ac:dyDescent="0.25">
      <c r="A55" s="23" t="s">
        <v>44</v>
      </c>
      <c r="B55" s="88">
        <v>4732</v>
      </c>
      <c r="C55" s="14">
        <v>0</v>
      </c>
      <c r="D55" s="42"/>
      <c r="E55" s="53"/>
      <c r="F55" s="42"/>
      <c r="G55" s="53"/>
    </row>
    <row r="56" spans="1:7" ht="25.5" customHeight="1" x14ac:dyDescent="0.25">
      <c r="A56" s="23" t="s">
        <v>45</v>
      </c>
      <c r="B56" s="77"/>
      <c r="C56" s="14">
        <v>1130</v>
      </c>
      <c r="D56" s="42"/>
      <c r="E56" s="53"/>
      <c r="F56" s="42"/>
      <c r="G56" s="53"/>
    </row>
    <row r="57" spans="1:7" ht="25.5" customHeight="1" x14ac:dyDescent="0.25">
      <c r="A57" s="23" t="s">
        <v>46</v>
      </c>
      <c r="B57" s="77"/>
      <c r="C57" s="14">
        <v>110</v>
      </c>
      <c r="D57" s="42"/>
      <c r="E57" s="53"/>
      <c r="F57" s="42"/>
      <c r="G57" s="53"/>
    </row>
    <row r="58" spans="1:7" ht="25.5" customHeight="1" x14ac:dyDescent="0.25">
      <c r="A58" s="23" t="s">
        <v>47</v>
      </c>
      <c r="B58" s="77"/>
      <c r="C58" s="14">
        <v>673</v>
      </c>
      <c r="D58" s="42"/>
      <c r="E58" s="53"/>
      <c r="F58" s="42"/>
      <c r="G58" s="53"/>
    </row>
    <row r="59" spans="1:7" ht="25.5" customHeight="1" x14ac:dyDescent="0.25">
      <c r="A59" s="23" t="s">
        <v>48</v>
      </c>
      <c r="B59" s="77"/>
      <c r="C59" s="14">
        <v>544</v>
      </c>
      <c r="D59" s="42"/>
      <c r="E59" s="53"/>
      <c r="F59" s="42"/>
      <c r="G59" s="53"/>
    </row>
    <row r="60" spans="1:7" ht="25.5" customHeight="1" x14ac:dyDescent="0.25">
      <c r="A60" s="23" t="s">
        <v>49</v>
      </c>
      <c r="B60" s="77"/>
      <c r="C60" s="11">
        <v>318</v>
      </c>
      <c r="D60" s="50"/>
      <c r="E60" s="53"/>
      <c r="F60" s="50"/>
      <c r="G60" s="53"/>
    </row>
    <row r="61" spans="1:7" ht="25.5" customHeight="1" x14ac:dyDescent="0.25">
      <c r="A61" s="23" t="s">
        <v>50</v>
      </c>
      <c r="B61" s="77"/>
      <c r="C61" s="11">
        <v>1</v>
      </c>
      <c r="D61" s="50"/>
      <c r="E61" s="53"/>
      <c r="F61" s="50"/>
      <c r="G61" s="53"/>
    </row>
    <row r="62" spans="1:7" ht="25.5" customHeight="1" x14ac:dyDescent="0.25">
      <c r="A62" s="23" t="s">
        <v>51</v>
      </c>
      <c r="B62" s="77"/>
      <c r="C62" s="11">
        <v>106</v>
      </c>
      <c r="D62" s="51"/>
      <c r="E62" s="53"/>
      <c r="F62" s="51"/>
      <c r="G62" s="53"/>
    </row>
    <row r="63" spans="1:7" ht="25.5" customHeight="1" x14ac:dyDescent="0.25">
      <c r="A63" s="23" t="s">
        <v>52</v>
      </c>
      <c r="B63" s="77"/>
      <c r="C63" s="22">
        <v>550</v>
      </c>
      <c r="D63" s="42"/>
      <c r="E63" s="53"/>
      <c r="F63" s="42"/>
      <c r="G63" s="53"/>
    </row>
    <row r="64" spans="1:7" ht="25.5" customHeight="1" x14ac:dyDescent="0.25">
      <c r="A64" s="23" t="s">
        <v>53</v>
      </c>
      <c r="B64" s="77"/>
      <c r="C64" s="12">
        <v>504</v>
      </c>
      <c r="D64" s="42"/>
      <c r="E64" s="53"/>
      <c r="F64" s="42"/>
      <c r="G64" s="53"/>
    </row>
    <row r="65" spans="1:7" ht="25.5" customHeight="1" x14ac:dyDescent="0.25">
      <c r="A65" s="23" t="s">
        <v>54</v>
      </c>
      <c r="B65" s="77"/>
      <c r="C65" s="12">
        <v>560</v>
      </c>
      <c r="D65" s="53"/>
      <c r="E65" s="53"/>
      <c r="F65" s="53"/>
      <c r="G65" s="53"/>
    </row>
    <row r="66" spans="1:7" ht="25.5" customHeight="1" x14ac:dyDescent="0.25">
      <c r="A66" s="28" t="s">
        <v>8</v>
      </c>
      <c r="B66" s="62">
        <f>B55</f>
        <v>4732</v>
      </c>
      <c r="C66" s="29">
        <f>SUM(C55:C65)</f>
        <v>4496</v>
      </c>
      <c r="D66" s="49"/>
      <c r="E66" s="49"/>
      <c r="F66" s="49"/>
      <c r="G66" s="49"/>
    </row>
    <row r="67" spans="1:7" ht="25.5" customHeight="1" x14ac:dyDescent="0.25">
      <c r="A67" s="89"/>
      <c r="B67" s="90"/>
      <c r="C67" s="90"/>
      <c r="D67" s="91"/>
      <c r="E67" s="92"/>
    </row>
    <row r="68" spans="1:7" ht="39.75" customHeight="1" x14ac:dyDescent="0.25">
      <c r="A68" s="6" t="s">
        <v>55</v>
      </c>
      <c r="B68" s="6" t="s">
        <v>3</v>
      </c>
      <c r="C68" s="7" t="s">
        <v>4</v>
      </c>
      <c r="D68" s="56"/>
      <c r="E68" s="57"/>
    </row>
    <row r="69" spans="1:7" ht="30.75" customHeight="1" x14ac:dyDescent="0.25">
      <c r="A69" s="18" t="s">
        <v>56</v>
      </c>
      <c r="B69" s="17">
        <v>60</v>
      </c>
      <c r="C69" s="64">
        <v>63</v>
      </c>
      <c r="D69" s="44"/>
      <c r="E69" s="44"/>
    </row>
    <row r="70" spans="1:7" ht="25.5" customHeight="1" x14ac:dyDescent="0.25">
      <c r="A70" s="93"/>
      <c r="B70" s="93"/>
      <c r="C70" s="93"/>
      <c r="D70" s="94"/>
      <c r="E70" s="94"/>
    </row>
    <row r="71" spans="1:7" ht="39.75" customHeight="1" x14ac:dyDescent="0.25">
      <c r="A71" s="31" t="s">
        <v>57</v>
      </c>
      <c r="B71" s="6" t="s">
        <v>3</v>
      </c>
      <c r="C71" s="7" t="s">
        <v>4</v>
      </c>
      <c r="D71" s="56"/>
      <c r="E71" s="57"/>
    </row>
    <row r="72" spans="1:7" ht="35.25" customHeight="1" x14ac:dyDescent="0.25">
      <c r="A72" s="32" t="s">
        <v>58</v>
      </c>
      <c r="B72" s="35">
        <v>30000</v>
      </c>
      <c r="C72" s="34">
        <f>SUM(C75:C80)</f>
        <v>27867</v>
      </c>
      <c r="D72" s="44"/>
      <c r="E72" s="44"/>
    </row>
    <row r="73" spans="1:7" ht="25.5" customHeight="1" x14ac:dyDescent="0.25">
      <c r="A73" s="85"/>
      <c r="B73" s="85"/>
      <c r="C73" s="85"/>
      <c r="D73" s="86"/>
      <c r="E73" s="86"/>
    </row>
    <row r="74" spans="1:7" ht="39.75" customHeight="1" x14ac:dyDescent="0.25">
      <c r="A74" s="40" t="s">
        <v>59</v>
      </c>
      <c r="B74" s="6" t="s">
        <v>3</v>
      </c>
      <c r="C74" s="7" t="s">
        <v>4</v>
      </c>
      <c r="D74" s="56"/>
      <c r="E74" s="57"/>
    </row>
    <row r="75" spans="1:7" ht="30" customHeight="1" x14ac:dyDescent="0.25">
      <c r="A75" s="32" t="s">
        <v>46</v>
      </c>
      <c r="B75" s="95">
        <v>30000</v>
      </c>
      <c r="C75" s="34">
        <v>4011</v>
      </c>
      <c r="D75" s="44"/>
      <c r="E75" s="44"/>
    </row>
    <row r="76" spans="1:7" ht="30" customHeight="1" x14ac:dyDescent="0.25">
      <c r="A76" s="32" t="s">
        <v>48</v>
      </c>
      <c r="B76" s="96"/>
      <c r="C76" s="34">
        <v>12115</v>
      </c>
      <c r="D76" s="44"/>
      <c r="E76" s="44"/>
    </row>
    <row r="77" spans="1:7" ht="30" customHeight="1" x14ac:dyDescent="0.25">
      <c r="A77" s="32" t="s">
        <v>60</v>
      </c>
      <c r="B77" s="96"/>
      <c r="C77" s="34">
        <v>4794</v>
      </c>
      <c r="D77" s="44"/>
      <c r="E77" s="44"/>
    </row>
    <row r="78" spans="1:7" ht="30" customHeight="1" x14ac:dyDescent="0.25">
      <c r="A78" s="32" t="s">
        <v>50</v>
      </c>
      <c r="B78" s="96"/>
      <c r="C78" s="34">
        <v>433</v>
      </c>
      <c r="D78" s="44"/>
      <c r="E78" s="44"/>
    </row>
    <row r="79" spans="1:7" ht="30" customHeight="1" x14ac:dyDescent="0.25">
      <c r="A79" s="32" t="s">
        <v>53</v>
      </c>
      <c r="B79" s="96"/>
      <c r="C79" s="34">
        <v>4470</v>
      </c>
      <c r="D79" s="44"/>
      <c r="E79" s="44"/>
    </row>
    <row r="80" spans="1:7" ht="30" customHeight="1" x14ac:dyDescent="0.25">
      <c r="A80" s="32" t="s">
        <v>54</v>
      </c>
      <c r="B80" s="96"/>
      <c r="C80" s="34">
        <v>2044</v>
      </c>
      <c r="D80" s="44"/>
      <c r="E80" s="44"/>
    </row>
    <row r="81" spans="1:5" ht="25.5" customHeight="1" x14ac:dyDescent="0.25">
      <c r="A81" s="85"/>
      <c r="B81" s="85"/>
      <c r="C81" s="85"/>
      <c r="D81" s="86"/>
      <c r="E81" s="86"/>
    </row>
    <row r="82" spans="1:5" ht="39.75" customHeight="1" x14ac:dyDescent="0.25">
      <c r="A82" s="8" t="s">
        <v>61</v>
      </c>
      <c r="B82" s="6" t="s">
        <v>9</v>
      </c>
      <c r="C82" s="7" t="s">
        <v>4</v>
      </c>
      <c r="D82" s="56"/>
      <c r="E82" s="57"/>
    </row>
    <row r="83" spans="1:5" ht="31.5" customHeight="1" x14ac:dyDescent="0.25">
      <c r="A83" s="23" t="s">
        <v>120</v>
      </c>
      <c r="B83" s="95">
        <v>1100</v>
      </c>
      <c r="C83" s="15">
        <f>SUM(C89:C90,C92:C98)</f>
        <v>942</v>
      </c>
      <c r="D83" s="58"/>
      <c r="E83" s="58"/>
    </row>
    <row r="84" spans="1:5" ht="31.5" customHeight="1" x14ac:dyDescent="0.25">
      <c r="A84" s="23" t="s">
        <v>107</v>
      </c>
      <c r="B84" s="96"/>
      <c r="C84" s="15">
        <f>C91</f>
        <v>168</v>
      </c>
      <c r="D84" s="58"/>
      <c r="E84" s="58"/>
    </row>
    <row r="85" spans="1:5" ht="31.5" customHeight="1" x14ac:dyDescent="0.25">
      <c r="A85" s="23" t="s">
        <v>62</v>
      </c>
      <c r="B85" s="17">
        <v>263</v>
      </c>
      <c r="C85" s="15">
        <v>299</v>
      </c>
      <c r="D85" s="58"/>
      <c r="E85" s="58"/>
    </row>
    <row r="86" spans="1:5" ht="31.5" customHeight="1" x14ac:dyDescent="0.25">
      <c r="A86" s="33" t="s">
        <v>8</v>
      </c>
      <c r="B86" s="16">
        <f>SUM(B83:B85)</f>
        <v>1363</v>
      </c>
      <c r="C86" s="16">
        <f>SUM(C83:C85)</f>
        <v>1409</v>
      </c>
      <c r="D86" s="63"/>
      <c r="E86" s="63"/>
    </row>
    <row r="87" spans="1:5" ht="25.5" customHeight="1" x14ac:dyDescent="0.25">
      <c r="A87" s="85"/>
      <c r="B87" s="85"/>
      <c r="C87" s="85"/>
      <c r="D87" s="86"/>
      <c r="E87" s="86"/>
    </row>
    <row r="88" spans="1:5" ht="39.75" customHeight="1" x14ac:dyDescent="0.25">
      <c r="A88" s="8" t="s">
        <v>63</v>
      </c>
      <c r="B88" s="6" t="s">
        <v>9</v>
      </c>
      <c r="C88" s="7" t="s">
        <v>4</v>
      </c>
      <c r="D88" s="56"/>
      <c r="E88" s="57"/>
    </row>
    <row r="89" spans="1:5" ht="31.5" customHeight="1" x14ac:dyDescent="0.25">
      <c r="A89" s="32" t="s">
        <v>64</v>
      </c>
      <c r="B89" s="95">
        <v>1100</v>
      </c>
      <c r="C89" s="15">
        <v>74</v>
      </c>
      <c r="D89" s="44"/>
      <c r="E89" s="44"/>
    </row>
    <row r="90" spans="1:5" ht="31.5" customHeight="1" x14ac:dyDescent="0.25">
      <c r="A90" s="32" t="s">
        <v>65</v>
      </c>
      <c r="B90" s="96"/>
      <c r="C90" s="15">
        <v>35</v>
      </c>
      <c r="D90" s="44"/>
      <c r="E90" s="44"/>
    </row>
    <row r="91" spans="1:5" ht="31.5" customHeight="1" x14ac:dyDescent="0.25">
      <c r="A91" s="32" t="s">
        <v>66</v>
      </c>
      <c r="B91" s="96"/>
      <c r="C91" s="15">
        <v>168</v>
      </c>
      <c r="D91" s="44"/>
      <c r="E91" s="44"/>
    </row>
    <row r="92" spans="1:5" ht="31.5" customHeight="1" x14ac:dyDescent="0.25">
      <c r="A92" s="32" t="s">
        <v>67</v>
      </c>
      <c r="B92" s="96"/>
      <c r="C92" s="15">
        <v>38</v>
      </c>
      <c r="D92" s="44"/>
      <c r="E92" s="44"/>
    </row>
    <row r="93" spans="1:5" ht="31.5" customHeight="1" x14ac:dyDescent="0.25">
      <c r="A93" s="32" t="s">
        <v>68</v>
      </c>
      <c r="B93" s="96"/>
      <c r="C93" s="15">
        <v>31</v>
      </c>
      <c r="D93" s="44"/>
      <c r="E93" s="44"/>
    </row>
    <row r="94" spans="1:5" ht="31.5" customHeight="1" x14ac:dyDescent="0.25">
      <c r="A94" s="32" t="s">
        <v>69</v>
      </c>
      <c r="B94" s="96"/>
      <c r="C94" s="15">
        <v>42</v>
      </c>
      <c r="D94" s="44"/>
      <c r="E94" s="44"/>
    </row>
    <row r="95" spans="1:5" ht="31.5" customHeight="1" x14ac:dyDescent="0.25">
      <c r="A95" s="32" t="s">
        <v>70</v>
      </c>
      <c r="B95" s="96"/>
      <c r="C95" s="15">
        <v>228</v>
      </c>
      <c r="D95" s="44"/>
      <c r="E95" s="44"/>
    </row>
    <row r="96" spans="1:5" ht="31.5" customHeight="1" x14ac:dyDescent="0.25">
      <c r="A96" s="32" t="s">
        <v>71</v>
      </c>
      <c r="B96" s="96"/>
      <c r="C96" s="15">
        <v>43</v>
      </c>
      <c r="D96" s="44"/>
      <c r="E96" s="44"/>
    </row>
    <row r="97" spans="1:5" ht="31.5" customHeight="1" x14ac:dyDescent="0.25">
      <c r="A97" s="32" t="s">
        <v>72</v>
      </c>
      <c r="B97" s="96"/>
      <c r="C97" s="15">
        <v>64</v>
      </c>
      <c r="D97" s="44"/>
      <c r="E97" s="44"/>
    </row>
    <row r="98" spans="1:5" ht="31.5" customHeight="1" x14ac:dyDescent="0.25">
      <c r="A98" s="32" t="s">
        <v>73</v>
      </c>
      <c r="B98" s="96"/>
      <c r="C98" s="15">
        <v>387</v>
      </c>
      <c r="D98" s="44"/>
      <c r="E98" s="44"/>
    </row>
    <row r="99" spans="1:5" ht="25.5" customHeight="1" x14ac:dyDescent="0.25">
      <c r="A99" s="87"/>
      <c r="B99" s="77"/>
      <c r="C99" s="77"/>
      <c r="D99" s="100"/>
      <c r="E99" s="101"/>
    </row>
    <row r="100" spans="1:5" ht="25.5" customHeight="1" x14ac:dyDescent="0.25">
      <c r="A100" s="102" t="s">
        <v>74</v>
      </c>
      <c r="B100" s="102" t="s">
        <v>129</v>
      </c>
      <c r="C100" s="103" t="s">
        <v>4</v>
      </c>
      <c r="D100" s="104"/>
      <c r="E100" s="105"/>
    </row>
    <row r="101" spans="1:5" ht="25.5" customHeight="1" x14ac:dyDescent="0.25">
      <c r="A101" s="102"/>
      <c r="B101" s="102"/>
      <c r="C101" s="7" t="s">
        <v>75</v>
      </c>
      <c r="D101" s="7" t="s">
        <v>76</v>
      </c>
      <c r="E101" s="8" t="s">
        <v>77</v>
      </c>
    </row>
    <row r="102" spans="1:5" ht="35.25" customHeight="1" x14ac:dyDescent="0.25">
      <c r="A102" s="72" t="s">
        <v>125</v>
      </c>
      <c r="B102" s="110" t="s">
        <v>78</v>
      </c>
      <c r="C102" s="22">
        <v>10</v>
      </c>
      <c r="D102" s="22">
        <v>8</v>
      </c>
      <c r="E102" s="22">
        <f>C102+D102</f>
        <v>18</v>
      </c>
    </row>
    <row r="103" spans="1:5" ht="35.25" customHeight="1" x14ac:dyDescent="0.25">
      <c r="A103" s="23" t="s">
        <v>126</v>
      </c>
      <c r="B103" s="111"/>
      <c r="C103" s="22">
        <v>16</v>
      </c>
      <c r="D103" s="22">
        <v>196</v>
      </c>
      <c r="E103" s="22">
        <f t="shared" ref="E103:E113" si="0">C103+D103</f>
        <v>212</v>
      </c>
    </row>
    <row r="104" spans="1:5" ht="35.25" customHeight="1" x14ac:dyDescent="0.25">
      <c r="A104" s="23" t="s">
        <v>127</v>
      </c>
      <c r="B104" s="111"/>
      <c r="C104" s="22">
        <v>85</v>
      </c>
      <c r="D104" s="22">
        <v>224</v>
      </c>
      <c r="E104" s="22">
        <f t="shared" si="0"/>
        <v>309</v>
      </c>
    </row>
    <row r="105" spans="1:5" ht="35.25" customHeight="1" x14ac:dyDescent="0.25">
      <c r="A105" s="23" t="s">
        <v>80</v>
      </c>
      <c r="B105" s="111"/>
      <c r="C105" s="22">
        <v>10</v>
      </c>
      <c r="D105" s="22">
        <v>870</v>
      </c>
      <c r="E105" s="22">
        <f t="shared" si="0"/>
        <v>880</v>
      </c>
    </row>
    <row r="106" spans="1:5" ht="35.25" customHeight="1" x14ac:dyDescent="0.25">
      <c r="A106" s="27" t="s">
        <v>81</v>
      </c>
      <c r="B106" s="111"/>
      <c r="C106" s="22">
        <v>24</v>
      </c>
      <c r="D106" s="22">
        <v>63</v>
      </c>
      <c r="E106" s="22">
        <f t="shared" si="0"/>
        <v>87</v>
      </c>
    </row>
    <row r="107" spans="1:5" ht="35.25" customHeight="1" x14ac:dyDescent="0.25">
      <c r="A107" s="27" t="s">
        <v>82</v>
      </c>
      <c r="B107" s="111"/>
      <c r="C107" s="22">
        <v>28</v>
      </c>
      <c r="D107" s="22">
        <v>222</v>
      </c>
      <c r="E107" s="22">
        <f t="shared" si="0"/>
        <v>250</v>
      </c>
    </row>
    <row r="108" spans="1:5" ht="35.25" customHeight="1" x14ac:dyDescent="0.25">
      <c r="A108" s="23" t="s">
        <v>83</v>
      </c>
      <c r="B108" s="111"/>
      <c r="C108" s="22">
        <v>44</v>
      </c>
      <c r="D108" s="22">
        <v>33</v>
      </c>
      <c r="E108" s="22">
        <f t="shared" si="0"/>
        <v>77</v>
      </c>
    </row>
    <row r="109" spans="1:5" ht="35.25" customHeight="1" x14ac:dyDescent="0.25">
      <c r="A109" s="23" t="s">
        <v>128</v>
      </c>
      <c r="B109" s="111"/>
      <c r="C109" s="22">
        <v>5500</v>
      </c>
      <c r="D109" s="22">
        <v>1768</v>
      </c>
      <c r="E109" s="22">
        <f t="shared" si="0"/>
        <v>7268</v>
      </c>
    </row>
    <row r="110" spans="1:5" ht="35.25" customHeight="1" x14ac:dyDescent="0.25">
      <c r="A110" s="23" t="s">
        <v>84</v>
      </c>
      <c r="B110" s="111"/>
      <c r="C110" s="22">
        <v>20</v>
      </c>
      <c r="D110" s="22">
        <v>3160</v>
      </c>
      <c r="E110" s="22">
        <f t="shared" si="0"/>
        <v>3180</v>
      </c>
    </row>
    <row r="111" spans="1:5" ht="35.25" customHeight="1" x14ac:dyDescent="0.25">
      <c r="A111" s="23" t="s">
        <v>85</v>
      </c>
      <c r="B111" s="111"/>
      <c r="C111" s="22">
        <v>210</v>
      </c>
      <c r="D111" s="22">
        <v>786</v>
      </c>
      <c r="E111" s="22">
        <f t="shared" si="0"/>
        <v>996</v>
      </c>
    </row>
    <row r="112" spans="1:5" ht="35.25" customHeight="1" x14ac:dyDescent="0.25">
      <c r="A112" s="23" t="s">
        <v>86</v>
      </c>
      <c r="B112" s="111"/>
      <c r="C112" s="22">
        <v>445</v>
      </c>
      <c r="D112" s="22">
        <v>665</v>
      </c>
      <c r="E112" s="22">
        <f t="shared" si="0"/>
        <v>1110</v>
      </c>
    </row>
    <row r="113" spans="1:5" ht="35.25" customHeight="1" x14ac:dyDescent="0.25">
      <c r="A113" s="23" t="s">
        <v>87</v>
      </c>
      <c r="B113" s="111"/>
      <c r="C113" s="22">
        <v>12</v>
      </c>
      <c r="D113" s="22">
        <v>62</v>
      </c>
      <c r="E113" s="22">
        <f t="shared" si="0"/>
        <v>74</v>
      </c>
    </row>
    <row r="114" spans="1:5" ht="35.25" customHeight="1" x14ac:dyDescent="0.25">
      <c r="A114" s="33" t="s">
        <v>8</v>
      </c>
      <c r="B114" s="112"/>
      <c r="C114" s="35">
        <f>SUM(C102:C113)</f>
        <v>6404</v>
      </c>
      <c r="D114" s="35">
        <f t="shared" ref="D114:E114" si="1">SUM(D102:D113)</f>
        <v>8057</v>
      </c>
      <c r="E114" s="35">
        <f t="shared" si="1"/>
        <v>14461</v>
      </c>
    </row>
    <row r="115" spans="1:5" ht="25.5" customHeight="1" x14ac:dyDescent="0.25">
      <c r="A115" s="113"/>
      <c r="B115" s="114"/>
      <c r="C115" s="114"/>
      <c r="D115" s="115"/>
      <c r="E115" s="115"/>
    </row>
    <row r="116" spans="1:5" ht="39.75" customHeight="1" x14ac:dyDescent="0.25">
      <c r="A116" s="6" t="s">
        <v>88</v>
      </c>
      <c r="B116" s="6" t="s">
        <v>3</v>
      </c>
      <c r="C116" s="7" t="s">
        <v>4</v>
      </c>
      <c r="D116" s="56"/>
      <c r="E116" s="57"/>
    </row>
    <row r="117" spans="1:5" ht="32.25" customHeight="1" x14ac:dyDescent="0.25">
      <c r="A117" s="23" t="s">
        <v>79</v>
      </c>
      <c r="B117" s="22">
        <v>10</v>
      </c>
      <c r="C117" s="22">
        <v>4</v>
      </c>
      <c r="D117" s="42"/>
      <c r="E117" s="52"/>
    </row>
    <row r="118" spans="1:5" ht="32.25" customHeight="1" x14ac:dyDescent="0.25">
      <c r="A118" s="23" t="s">
        <v>93</v>
      </c>
      <c r="B118" s="22">
        <v>16</v>
      </c>
      <c r="C118" s="22">
        <v>4</v>
      </c>
      <c r="D118" s="42"/>
      <c r="E118" s="52"/>
    </row>
    <row r="119" spans="1:5" ht="32.25" customHeight="1" x14ac:dyDescent="0.25">
      <c r="A119" s="23" t="s">
        <v>123</v>
      </c>
      <c r="B119" s="22">
        <v>40</v>
      </c>
      <c r="C119" s="22">
        <v>33</v>
      </c>
      <c r="D119" s="42"/>
      <c r="E119" s="52"/>
    </row>
    <row r="120" spans="1:5" ht="32.25" customHeight="1" x14ac:dyDescent="0.25">
      <c r="A120" s="23" t="s">
        <v>80</v>
      </c>
      <c r="B120" s="22">
        <v>10</v>
      </c>
      <c r="C120" s="22">
        <v>3</v>
      </c>
      <c r="D120" s="42"/>
      <c r="E120" s="52"/>
    </row>
    <row r="121" spans="1:5" ht="32.25" customHeight="1" x14ac:dyDescent="0.25">
      <c r="A121" s="23" t="s">
        <v>81</v>
      </c>
      <c r="B121" s="22">
        <v>24</v>
      </c>
      <c r="C121" s="22">
        <v>10</v>
      </c>
      <c r="D121" s="42"/>
      <c r="E121" s="52"/>
    </row>
    <row r="122" spans="1:5" ht="32.25" customHeight="1" x14ac:dyDescent="0.25">
      <c r="A122" s="23" t="s">
        <v>82</v>
      </c>
      <c r="B122" s="22">
        <v>27</v>
      </c>
      <c r="C122" s="22">
        <v>15</v>
      </c>
      <c r="D122" s="42"/>
      <c r="E122" s="52"/>
    </row>
    <row r="123" spans="1:5" ht="32.25" customHeight="1" x14ac:dyDescent="0.25">
      <c r="A123" s="23" t="s">
        <v>83</v>
      </c>
      <c r="B123" s="22">
        <v>41</v>
      </c>
      <c r="C123" s="22">
        <v>76</v>
      </c>
      <c r="D123" s="42"/>
      <c r="E123" s="52"/>
    </row>
    <row r="124" spans="1:5" ht="32.25" customHeight="1" x14ac:dyDescent="0.25">
      <c r="A124" s="23" t="s">
        <v>124</v>
      </c>
      <c r="B124" s="22">
        <v>5500</v>
      </c>
      <c r="C124" s="22">
        <v>2309</v>
      </c>
      <c r="D124" s="42"/>
      <c r="E124" s="52"/>
    </row>
    <row r="125" spans="1:5" ht="32.25" customHeight="1" x14ac:dyDescent="0.25">
      <c r="A125" s="23" t="s">
        <v>84</v>
      </c>
      <c r="B125" s="22">
        <v>14</v>
      </c>
      <c r="C125" s="22">
        <v>8</v>
      </c>
      <c r="D125" s="44"/>
      <c r="E125" s="44"/>
    </row>
    <row r="126" spans="1:5" ht="32.25" customHeight="1" x14ac:dyDescent="0.25">
      <c r="A126" s="23" t="s">
        <v>85</v>
      </c>
      <c r="B126" s="22">
        <v>210</v>
      </c>
      <c r="C126" s="22">
        <v>101</v>
      </c>
      <c r="D126" s="44"/>
      <c r="E126" s="44"/>
    </row>
    <row r="127" spans="1:5" ht="32.25" customHeight="1" x14ac:dyDescent="0.25">
      <c r="A127" s="23" t="s">
        <v>86</v>
      </c>
      <c r="B127" s="22">
        <v>442</v>
      </c>
      <c r="C127" s="22">
        <v>200</v>
      </c>
      <c r="D127" s="44"/>
      <c r="E127" s="44"/>
    </row>
    <row r="128" spans="1:5" ht="32.25" customHeight="1" x14ac:dyDescent="0.25">
      <c r="A128" s="23" t="s">
        <v>87</v>
      </c>
      <c r="B128" s="22">
        <v>10</v>
      </c>
      <c r="C128" s="22">
        <v>4</v>
      </c>
      <c r="D128" s="44"/>
      <c r="E128" s="44"/>
    </row>
    <row r="129" spans="1:8" ht="32.25" customHeight="1" x14ac:dyDescent="0.25">
      <c r="A129" s="33" t="s">
        <v>8</v>
      </c>
      <c r="B129" s="35">
        <f>SUM(B117:B128)</f>
        <v>6344</v>
      </c>
      <c r="C129" s="35">
        <f>SUM(C117:C128)</f>
        <v>2767</v>
      </c>
      <c r="D129" s="45"/>
      <c r="E129" s="45"/>
    </row>
    <row r="130" spans="1:8" ht="25.5" customHeight="1" x14ac:dyDescent="0.25">
      <c r="A130" s="106"/>
      <c r="B130" s="107"/>
      <c r="C130" s="116"/>
      <c r="D130" s="108"/>
      <c r="E130" s="109"/>
    </row>
    <row r="131" spans="1:8" ht="35.25" customHeight="1" x14ac:dyDescent="0.25">
      <c r="A131" s="7" t="s">
        <v>108</v>
      </c>
      <c r="B131" s="7" t="s">
        <v>4</v>
      </c>
      <c r="C131" s="56"/>
      <c r="D131" s="57"/>
      <c r="E131" s="56"/>
      <c r="G131" s="66" t="s">
        <v>121</v>
      </c>
      <c r="H131" s="66" t="s">
        <v>122</v>
      </c>
    </row>
    <row r="132" spans="1:8" ht="29.25" customHeight="1" x14ac:dyDescent="0.25">
      <c r="A132" s="36" t="s">
        <v>89</v>
      </c>
      <c r="B132" s="22">
        <f>G132+H132</f>
        <v>30344</v>
      </c>
      <c r="C132" s="42"/>
      <c r="D132" s="52"/>
      <c r="E132" s="42"/>
      <c r="G132" s="66">
        <f>6330+1653+1955+8883</f>
        <v>18821</v>
      </c>
      <c r="H132" s="66">
        <v>11523</v>
      </c>
    </row>
    <row r="133" spans="1:8" ht="29.25" customHeight="1" x14ac:dyDescent="0.25">
      <c r="A133" s="18" t="s">
        <v>90</v>
      </c>
      <c r="B133" s="22">
        <f t="shared" ref="B133:B149" si="2">G133+H133</f>
        <v>142</v>
      </c>
      <c r="C133" s="42"/>
      <c r="D133" s="52"/>
      <c r="E133" s="42"/>
      <c r="G133" s="66">
        <v>142</v>
      </c>
      <c r="H133" s="66">
        <v>0</v>
      </c>
    </row>
    <row r="134" spans="1:8" ht="29.25" customHeight="1" x14ac:dyDescent="0.25">
      <c r="A134" s="36" t="s">
        <v>91</v>
      </c>
      <c r="B134" s="22">
        <f t="shared" si="2"/>
        <v>1533</v>
      </c>
      <c r="C134" s="42"/>
      <c r="D134" s="52"/>
      <c r="E134" s="42"/>
      <c r="G134" s="66">
        <v>0</v>
      </c>
      <c r="H134" s="66">
        <v>1533</v>
      </c>
    </row>
    <row r="135" spans="1:8" ht="29.25" customHeight="1" x14ac:dyDescent="0.25">
      <c r="A135" s="18" t="s">
        <v>79</v>
      </c>
      <c r="B135" s="22">
        <f t="shared" si="2"/>
        <v>5</v>
      </c>
      <c r="C135" s="42"/>
      <c r="D135" s="52"/>
      <c r="E135" s="42"/>
      <c r="G135" s="66">
        <v>0</v>
      </c>
      <c r="H135" s="66">
        <v>5</v>
      </c>
    </row>
    <row r="136" spans="1:8" ht="29.25" customHeight="1" x14ac:dyDescent="0.25">
      <c r="A136" s="36" t="s">
        <v>92</v>
      </c>
      <c r="B136" s="22">
        <f t="shared" si="2"/>
        <v>43</v>
      </c>
      <c r="C136" s="50"/>
      <c r="D136" s="50"/>
      <c r="E136" s="50"/>
      <c r="G136" s="66">
        <v>0</v>
      </c>
      <c r="H136" s="66">
        <v>43</v>
      </c>
    </row>
    <row r="137" spans="1:8" ht="29.25" customHeight="1" x14ac:dyDescent="0.25">
      <c r="A137" s="18" t="s">
        <v>93</v>
      </c>
      <c r="B137" s="22">
        <f t="shared" si="2"/>
        <v>165</v>
      </c>
      <c r="C137" s="51"/>
      <c r="D137" s="51"/>
      <c r="E137" s="51"/>
      <c r="G137" s="66">
        <v>0</v>
      </c>
      <c r="H137" s="66">
        <v>165</v>
      </c>
    </row>
    <row r="138" spans="1:8" ht="29.25" customHeight="1" x14ac:dyDescent="0.25">
      <c r="A138" s="36" t="s">
        <v>94</v>
      </c>
      <c r="B138" s="22">
        <f t="shared" si="2"/>
        <v>174</v>
      </c>
      <c r="C138" s="50"/>
      <c r="D138" s="50"/>
      <c r="E138" s="50"/>
      <c r="G138" s="66">
        <f>13+2+3+26</f>
        <v>44</v>
      </c>
      <c r="H138" s="66">
        <v>130</v>
      </c>
    </row>
    <row r="139" spans="1:8" ht="29.25" customHeight="1" x14ac:dyDescent="0.25">
      <c r="A139" s="36" t="s">
        <v>95</v>
      </c>
      <c r="B139" s="22">
        <f t="shared" si="2"/>
        <v>799</v>
      </c>
      <c r="C139" s="50"/>
      <c r="D139" s="50"/>
      <c r="E139" s="50"/>
      <c r="G139" s="66">
        <v>201</v>
      </c>
      <c r="H139" s="66">
        <v>598</v>
      </c>
    </row>
    <row r="140" spans="1:8" ht="29.25" customHeight="1" x14ac:dyDescent="0.25">
      <c r="A140" s="36" t="s">
        <v>81</v>
      </c>
      <c r="B140" s="22">
        <f t="shared" si="2"/>
        <v>31</v>
      </c>
      <c r="C140" s="50"/>
      <c r="D140" s="50"/>
      <c r="E140" s="50"/>
      <c r="G140" s="66">
        <v>4</v>
      </c>
      <c r="H140" s="66">
        <v>27</v>
      </c>
    </row>
    <row r="141" spans="1:8" ht="29.25" customHeight="1" x14ac:dyDescent="0.25">
      <c r="A141" s="36" t="s">
        <v>82</v>
      </c>
      <c r="B141" s="22">
        <f t="shared" si="2"/>
        <v>169</v>
      </c>
      <c r="C141" s="50"/>
      <c r="D141" s="50"/>
      <c r="E141" s="50"/>
      <c r="G141" s="66">
        <v>0</v>
      </c>
      <c r="H141" s="66">
        <v>169</v>
      </c>
    </row>
    <row r="142" spans="1:8" ht="29.25" customHeight="1" x14ac:dyDescent="0.25">
      <c r="A142" s="36" t="s">
        <v>83</v>
      </c>
      <c r="B142" s="22">
        <f t="shared" si="2"/>
        <v>84</v>
      </c>
      <c r="C142" s="50"/>
      <c r="D142" s="50"/>
      <c r="E142" s="50"/>
      <c r="G142" s="66">
        <v>0</v>
      </c>
      <c r="H142" s="66">
        <v>84</v>
      </c>
    </row>
    <row r="143" spans="1:8" ht="29.25" customHeight="1" x14ac:dyDescent="0.25">
      <c r="A143" s="9" t="s">
        <v>96</v>
      </c>
      <c r="B143" s="22">
        <f t="shared" si="2"/>
        <v>5</v>
      </c>
      <c r="C143" s="50"/>
      <c r="D143" s="50"/>
      <c r="E143" s="50"/>
      <c r="G143" s="66">
        <v>0</v>
      </c>
      <c r="H143" s="66">
        <v>5</v>
      </c>
    </row>
    <row r="144" spans="1:8" ht="29.25" customHeight="1" x14ac:dyDescent="0.25">
      <c r="A144" s="36" t="s">
        <v>97</v>
      </c>
      <c r="B144" s="22">
        <f t="shared" si="2"/>
        <v>3517</v>
      </c>
      <c r="C144" s="51"/>
      <c r="D144" s="51"/>
      <c r="E144" s="51"/>
      <c r="G144" s="66">
        <v>983</v>
      </c>
      <c r="H144" s="66">
        <v>2534</v>
      </c>
    </row>
    <row r="145" spans="1:8" ht="29.25" customHeight="1" x14ac:dyDescent="0.25">
      <c r="A145" s="36" t="s">
        <v>85</v>
      </c>
      <c r="B145" s="22">
        <f t="shared" si="2"/>
        <v>645</v>
      </c>
      <c r="C145" s="51"/>
      <c r="D145" s="51"/>
      <c r="E145" s="51"/>
      <c r="G145" s="66">
        <v>61</v>
      </c>
      <c r="H145" s="66">
        <v>584</v>
      </c>
    </row>
    <row r="146" spans="1:8" ht="29.25" customHeight="1" x14ac:dyDescent="0.25">
      <c r="A146" s="36" t="s">
        <v>86</v>
      </c>
      <c r="B146" s="22">
        <f t="shared" si="2"/>
        <v>440</v>
      </c>
      <c r="C146" s="50"/>
      <c r="D146" s="50"/>
      <c r="E146" s="50"/>
      <c r="G146" s="66">
        <v>137</v>
      </c>
      <c r="H146" s="66">
        <v>303</v>
      </c>
    </row>
    <row r="147" spans="1:8" ht="29.25" customHeight="1" x14ac:dyDescent="0.25">
      <c r="A147" s="36" t="s">
        <v>98</v>
      </c>
      <c r="B147" s="22">
        <f t="shared" si="2"/>
        <v>684</v>
      </c>
      <c r="C147" s="48"/>
      <c r="D147" s="48"/>
      <c r="E147" s="48"/>
      <c r="G147" s="66">
        <v>116</v>
      </c>
      <c r="H147" s="66">
        <v>568</v>
      </c>
    </row>
    <row r="148" spans="1:8" ht="29.25" customHeight="1" x14ac:dyDescent="0.25">
      <c r="A148" s="36" t="s">
        <v>99</v>
      </c>
      <c r="B148" s="22">
        <f t="shared" si="2"/>
        <v>199</v>
      </c>
      <c r="C148" s="54"/>
      <c r="D148" s="54"/>
      <c r="E148" s="54"/>
      <c r="G148" s="66">
        <v>77</v>
      </c>
      <c r="H148" s="66">
        <v>122</v>
      </c>
    </row>
    <row r="149" spans="1:8" ht="29.25" customHeight="1" x14ac:dyDescent="0.25">
      <c r="A149" s="36" t="s">
        <v>87</v>
      </c>
      <c r="B149" s="22">
        <f t="shared" si="2"/>
        <v>25</v>
      </c>
      <c r="C149" s="54"/>
      <c r="D149" s="54"/>
      <c r="E149" s="54"/>
      <c r="G149" s="66">
        <v>0</v>
      </c>
      <c r="H149" s="66">
        <v>25</v>
      </c>
    </row>
    <row r="150" spans="1:8" ht="29.25" customHeight="1" x14ac:dyDescent="0.25">
      <c r="A150" s="37" t="s">
        <v>8</v>
      </c>
      <c r="B150" s="71">
        <f>SUM(B132:B149)</f>
        <v>39004</v>
      </c>
      <c r="C150" s="43"/>
      <c r="D150" s="43"/>
      <c r="E150" s="43"/>
      <c r="G150" s="66"/>
      <c r="H150" s="66"/>
    </row>
    <row r="151" spans="1:8" ht="25.5" customHeight="1" x14ac:dyDescent="0.25">
      <c r="A151" s="106"/>
      <c r="B151" s="107"/>
      <c r="C151" s="108"/>
      <c r="D151" s="108"/>
      <c r="E151" s="109"/>
    </row>
    <row r="152" spans="1:8" ht="25.5" customHeight="1" x14ac:dyDescent="0.25">
      <c r="A152" s="7" t="s">
        <v>109</v>
      </c>
      <c r="B152" s="7" t="s">
        <v>4</v>
      </c>
      <c r="C152" s="56"/>
      <c r="D152" s="57"/>
      <c r="E152" s="56"/>
    </row>
    <row r="153" spans="1:8" ht="31.5" customHeight="1" x14ac:dyDescent="0.25">
      <c r="A153" s="36" t="s">
        <v>45</v>
      </c>
      <c r="B153" s="67">
        <f>C56</f>
        <v>1130</v>
      </c>
      <c r="C153" s="54"/>
      <c r="D153" s="54"/>
      <c r="E153" s="54"/>
    </row>
    <row r="154" spans="1:8" ht="31.5" customHeight="1" x14ac:dyDescent="0.25">
      <c r="A154" s="36" t="s">
        <v>100</v>
      </c>
      <c r="B154" s="67">
        <v>138</v>
      </c>
      <c r="C154" s="54"/>
      <c r="D154" s="54"/>
      <c r="E154" s="54"/>
    </row>
    <row r="155" spans="1:8" ht="31.5" customHeight="1" x14ac:dyDescent="0.25">
      <c r="A155" s="18" t="s">
        <v>115</v>
      </c>
      <c r="B155" s="67">
        <v>2655</v>
      </c>
      <c r="C155" s="54"/>
      <c r="D155" s="54"/>
      <c r="E155" s="54"/>
    </row>
    <row r="156" spans="1:8" ht="25.5" customHeight="1" x14ac:dyDescent="0.25">
      <c r="A156" s="117"/>
      <c r="B156" s="117"/>
      <c r="C156" s="118"/>
      <c r="D156" s="118"/>
      <c r="E156" s="118"/>
    </row>
    <row r="157" spans="1:8" ht="39.75" customHeight="1" x14ac:dyDescent="0.25">
      <c r="A157" s="7" t="s">
        <v>110</v>
      </c>
      <c r="B157" s="6" t="s">
        <v>3</v>
      </c>
      <c r="C157" s="6" t="s">
        <v>4</v>
      </c>
      <c r="D157" s="56"/>
      <c r="E157" s="57"/>
    </row>
    <row r="158" spans="1:8" ht="33.75" customHeight="1" x14ac:dyDescent="0.25">
      <c r="A158" s="70" t="s">
        <v>101</v>
      </c>
      <c r="B158" s="10">
        <v>926</v>
      </c>
      <c r="C158" s="24">
        <f>C8</f>
        <v>776</v>
      </c>
      <c r="D158" s="42"/>
      <c r="E158" s="52"/>
    </row>
    <row r="159" spans="1:8" ht="33.75" customHeight="1" x14ac:dyDescent="0.25">
      <c r="A159" s="70" t="s">
        <v>10</v>
      </c>
      <c r="B159" s="10">
        <v>545</v>
      </c>
      <c r="C159" s="24">
        <f>C14</f>
        <v>546</v>
      </c>
      <c r="D159" s="42"/>
      <c r="E159" s="52"/>
    </row>
    <row r="160" spans="1:8" ht="33.75" customHeight="1" x14ac:dyDescent="0.25">
      <c r="A160" s="38" t="s">
        <v>102</v>
      </c>
      <c r="B160" s="19">
        <v>15642</v>
      </c>
      <c r="C160" s="68">
        <f>C26</f>
        <v>14826</v>
      </c>
      <c r="D160" s="42"/>
      <c r="E160" s="52"/>
    </row>
    <row r="161" spans="1:5" ht="33.75" customHeight="1" x14ac:dyDescent="0.25">
      <c r="A161" s="38" t="s">
        <v>57</v>
      </c>
      <c r="B161" s="19">
        <v>30000</v>
      </c>
      <c r="C161" s="68">
        <f>C72</f>
        <v>27867</v>
      </c>
      <c r="D161" s="42"/>
      <c r="E161" s="52"/>
    </row>
    <row r="162" spans="1:5" ht="33.75" customHeight="1" x14ac:dyDescent="0.25">
      <c r="A162" s="39" t="s">
        <v>103</v>
      </c>
      <c r="B162" s="19">
        <v>60</v>
      </c>
      <c r="C162" s="68">
        <f>C69</f>
        <v>63</v>
      </c>
      <c r="D162" s="55"/>
      <c r="E162" s="55"/>
    </row>
    <row r="163" spans="1:5" ht="33.75" customHeight="1" x14ac:dyDescent="0.25">
      <c r="A163" s="39" t="s">
        <v>104</v>
      </c>
      <c r="B163" s="19">
        <v>1100</v>
      </c>
      <c r="C163" s="68">
        <f>C83+C84</f>
        <v>1110</v>
      </c>
      <c r="D163" s="55"/>
      <c r="E163" s="55"/>
    </row>
    <row r="164" spans="1:5" ht="33.75" customHeight="1" x14ac:dyDescent="0.25">
      <c r="A164" s="39" t="s">
        <v>105</v>
      </c>
      <c r="B164" s="19">
        <v>263</v>
      </c>
      <c r="C164" s="68">
        <f>C85</f>
        <v>299</v>
      </c>
      <c r="D164" s="55"/>
      <c r="E164" s="55"/>
    </row>
    <row r="165" spans="1:5" ht="33.75" customHeight="1" x14ac:dyDescent="0.25">
      <c r="A165" s="39" t="s">
        <v>118</v>
      </c>
      <c r="B165" s="19">
        <v>6344</v>
      </c>
      <c r="C165" s="68">
        <f>C129</f>
        <v>2767</v>
      </c>
      <c r="D165" s="55"/>
      <c r="E165" s="55"/>
    </row>
    <row r="166" spans="1:5" ht="33.75" customHeight="1" x14ac:dyDescent="0.25">
      <c r="A166" s="39" t="s">
        <v>117</v>
      </c>
      <c r="B166" s="37" t="s">
        <v>106</v>
      </c>
      <c r="C166" s="69">
        <f>C114</f>
        <v>6404</v>
      </c>
      <c r="D166" s="55"/>
      <c r="E166" s="55"/>
    </row>
    <row r="167" spans="1:5" ht="25.5" customHeight="1" x14ac:dyDescent="0.25">
      <c r="A167" s="2"/>
      <c r="B167" s="3"/>
      <c r="C167" s="4"/>
      <c r="D167" s="3"/>
      <c r="E167" s="3"/>
    </row>
    <row r="168" spans="1:5" ht="25.5" customHeight="1" x14ac:dyDescent="0.25"/>
    <row r="169" spans="1:5" ht="25.5" customHeight="1" x14ac:dyDescent="0.25"/>
    <row r="170" spans="1:5" ht="25.5" customHeight="1" x14ac:dyDescent="0.25"/>
    <row r="171" spans="1:5" ht="25.5" customHeight="1" x14ac:dyDescent="0.25"/>
    <row r="172" spans="1:5" ht="25.5" customHeight="1" x14ac:dyDescent="0.25"/>
    <row r="173" spans="1:5" ht="25.5" customHeight="1" x14ac:dyDescent="0.25"/>
    <row r="174" spans="1:5" ht="25.5" customHeight="1" x14ac:dyDescent="0.25"/>
    <row r="175" spans="1:5" ht="25.5" customHeight="1" x14ac:dyDescent="0.25"/>
    <row r="176" spans="1:5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  <row r="233" ht="25.5" customHeight="1" x14ac:dyDescent="0.25"/>
    <row r="234" ht="25.5" customHeight="1" x14ac:dyDescent="0.25"/>
    <row r="235" ht="25.5" customHeight="1" x14ac:dyDescent="0.25"/>
    <row r="236" ht="25.5" customHeight="1" x14ac:dyDescent="0.25"/>
    <row r="237" ht="25.5" customHeight="1" x14ac:dyDescent="0.25"/>
    <row r="238" ht="25.5" customHeight="1" x14ac:dyDescent="0.25"/>
    <row r="239" ht="25.5" customHeight="1" x14ac:dyDescent="0.25"/>
    <row r="240" ht="25.5" customHeight="1" x14ac:dyDescent="0.25"/>
    <row r="241" ht="25.5" customHeight="1" x14ac:dyDescent="0.25"/>
    <row r="242" ht="25.5" customHeight="1" x14ac:dyDescent="0.25"/>
    <row r="243" ht="25.5" customHeight="1" x14ac:dyDescent="0.25"/>
    <row r="244" ht="25.5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5.5" customHeight="1" x14ac:dyDescent="0.25"/>
    <row r="250" ht="25.5" customHeight="1" x14ac:dyDescent="0.25"/>
    <row r="251" ht="25.5" customHeight="1" x14ac:dyDescent="0.25"/>
    <row r="252" ht="25.5" customHeight="1" x14ac:dyDescent="0.25"/>
    <row r="253" ht="25.5" customHeight="1" x14ac:dyDescent="0.25"/>
    <row r="254" ht="25.5" customHeight="1" x14ac:dyDescent="0.25"/>
    <row r="255" ht="25.5" customHeight="1" x14ac:dyDescent="0.25"/>
    <row r="256" ht="25.5" customHeight="1" x14ac:dyDescent="0.25"/>
    <row r="257" ht="25.5" customHeight="1" x14ac:dyDescent="0.25"/>
    <row r="258" ht="25.5" customHeight="1" x14ac:dyDescent="0.25"/>
    <row r="259" ht="25.5" customHeight="1" x14ac:dyDescent="0.25"/>
    <row r="260" ht="25.5" customHeight="1" x14ac:dyDescent="0.25"/>
    <row r="261" ht="25.5" customHeight="1" x14ac:dyDescent="0.25"/>
    <row r="262" ht="25.5" customHeight="1" x14ac:dyDescent="0.25"/>
    <row r="263" ht="25.5" customHeight="1" x14ac:dyDescent="0.25"/>
    <row r="264" ht="25.5" customHeight="1" x14ac:dyDescent="0.25"/>
    <row r="265" ht="25.5" customHeight="1" x14ac:dyDescent="0.25"/>
    <row r="266" ht="25.5" customHeight="1" x14ac:dyDescent="0.25"/>
    <row r="267" ht="25.5" customHeight="1" x14ac:dyDescent="0.25"/>
    <row r="268" ht="25.5" customHeight="1" x14ac:dyDescent="0.25"/>
    <row r="269" ht="25.5" customHeight="1" x14ac:dyDescent="0.25"/>
    <row r="270" ht="25.5" customHeight="1" x14ac:dyDescent="0.25"/>
    <row r="271" ht="25.5" customHeight="1" x14ac:dyDescent="0.25"/>
    <row r="272" ht="25.5" customHeight="1" x14ac:dyDescent="0.25"/>
    <row r="273" ht="25.5" customHeight="1" x14ac:dyDescent="0.25"/>
    <row r="274" ht="25.5" customHeight="1" x14ac:dyDescent="0.25"/>
    <row r="275" ht="25.5" customHeight="1" x14ac:dyDescent="0.25"/>
    <row r="276" ht="25.5" customHeight="1" x14ac:dyDescent="0.25"/>
    <row r="277" ht="25.5" customHeight="1" x14ac:dyDescent="0.25"/>
    <row r="278" ht="25.5" customHeight="1" x14ac:dyDescent="0.25"/>
    <row r="279" ht="25.5" customHeight="1" x14ac:dyDescent="0.25"/>
    <row r="280" ht="25.5" customHeight="1" x14ac:dyDescent="0.25"/>
    <row r="281" ht="25.5" customHeight="1" x14ac:dyDescent="0.25"/>
    <row r="282" ht="25.5" customHeight="1" x14ac:dyDescent="0.25"/>
    <row r="283" ht="25.5" customHeight="1" x14ac:dyDescent="0.25"/>
    <row r="284" ht="25.5" customHeight="1" x14ac:dyDescent="0.25"/>
    <row r="285" ht="25.5" customHeight="1" x14ac:dyDescent="0.25"/>
    <row r="286" ht="25.5" customHeight="1" x14ac:dyDescent="0.25"/>
    <row r="287" ht="25.5" customHeight="1" x14ac:dyDescent="0.25"/>
    <row r="288" ht="25.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4" ht="25.5" customHeight="1" x14ac:dyDescent="0.25"/>
    <row r="305" ht="25.5" customHeight="1" x14ac:dyDescent="0.25"/>
    <row r="306" ht="25.5" customHeight="1" x14ac:dyDescent="0.25"/>
    <row r="307" ht="25.5" customHeight="1" x14ac:dyDescent="0.25"/>
    <row r="308" ht="25.5" customHeight="1" x14ac:dyDescent="0.25"/>
    <row r="309" ht="25.5" customHeight="1" x14ac:dyDescent="0.25"/>
    <row r="310" ht="25.5" customHeight="1" x14ac:dyDescent="0.25"/>
    <row r="311" ht="25.5" customHeight="1" x14ac:dyDescent="0.25"/>
    <row r="312" ht="25.5" customHeight="1" x14ac:dyDescent="0.25"/>
    <row r="313" ht="25.5" customHeight="1" x14ac:dyDescent="0.25"/>
    <row r="314" ht="25.5" customHeight="1" x14ac:dyDescent="0.25"/>
    <row r="315" ht="25.5" customHeight="1" x14ac:dyDescent="0.25"/>
    <row r="316" ht="25.5" customHeight="1" x14ac:dyDescent="0.25"/>
    <row r="317" ht="25.5" customHeight="1" x14ac:dyDescent="0.25"/>
    <row r="318" ht="25.5" customHeight="1" x14ac:dyDescent="0.25"/>
    <row r="319" ht="25.5" customHeight="1" x14ac:dyDescent="0.25"/>
    <row r="320" ht="25.5" customHeight="1" x14ac:dyDescent="0.25"/>
    <row r="321" ht="25.5" customHeight="1" x14ac:dyDescent="0.25"/>
    <row r="322" ht="25.5" customHeight="1" x14ac:dyDescent="0.25"/>
    <row r="323" ht="25.5" customHeight="1" x14ac:dyDescent="0.25"/>
    <row r="324" ht="25.5" customHeight="1" x14ac:dyDescent="0.25"/>
    <row r="325" ht="25.5" customHeight="1" x14ac:dyDescent="0.25"/>
    <row r="326" ht="25.5" customHeight="1" x14ac:dyDescent="0.25"/>
    <row r="327" ht="25.5" customHeight="1" x14ac:dyDescent="0.25"/>
    <row r="328" ht="25.5" customHeight="1" x14ac:dyDescent="0.25"/>
    <row r="329" ht="25.5" customHeight="1" x14ac:dyDescent="0.25"/>
    <row r="330" ht="25.5" customHeight="1" x14ac:dyDescent="0.25"/>
    <row r="331" ht="25.5" customHeight="1" x14ac:dyDescent="0.25"/>
    <row r="332" ht="25.5" customHeight="1" x14ac:dyDescent="0.25"/>
    <row r="333" ht="25.5" customHeight="1" x14ac:dyDescent="0.25"/>
    <row r="334" ht="25.5" customHeight="1" x14ac:dyDescent="0.25"/>
    <row r="335" ht="25.5" customHeight="1" x14ac:dyDescent="0.25"/>
    <row r="336" ht="25.5" customHeight="1" x14ac:dyDescent="0.25"/>
    <row r="337" ht="25.5" customHeight="1" x14ac:dyDescent="0.25"/>
    <row r="338" ht="25.5" customHeight="1" x14ac:dyDescent="0.25"/>
    <row r="339" ht="25.5" customHeight="1" x14ac:dyDescent="0.25"/>
    <row r="340" ht="25.5" customHeight="1" x14ac:dyDescent="0.25"/>
    <row r="341" ht="25.5" customHeight="1" x14ac:dyDescent="0.25"/>
    <row r="342" ht="25.5" customHeight="1" x14ac:dyDescent="0.25"/>
    <row r="343" ht="25.5" customHeight="1" x14ac:dyDescent="0.25"/>
    <row r="344" ht="25.5" customHeight="1" x14ac:dyDescent="0.25"/>
    <row r="345" ht="25.5" customHeight="1" x14ac:dyDescent="0.25"/>
    <row r="346" ht="25.5" customHeight="1" x14ac:dyDescent="0.25"/>
    <row r="347" ht="25.5" customHeight="1" x14ac:dyDescent="0.25"/>
    <row r="348" ht="25.5" customHeight="1" x14ac:dyDescent="0.25"/>
    <row r="349" ht="25.5" customHeight="1" x14ac:dyDescent="0.25"/>
    <row r="350" ht="25.5" customHeight="1" x14ac:dyDescent="0.25"/>
    <row r="351" ht="25.5" customHeight="1" x14ac:dyDescent="0.25"/>
    <row r="352" ht="25.5" customHeight="1" x14ac:dyDescent="0.25"/>
    <row r="353" ht="25.5" customHeight="1" x14ac:dyDescent="0.25"/>
    <row r="354" ht="25.5" customHeight="1" x14ac:dyDescent="0.25"/>
    <row r="355" ht="25.5" customHeight="1" x14ac:dyDescent="0.25"/>
    <row r="356" ht="25.5" customHeight="1" x14ac:dyDescent="0.25"/>
    <row r="357" ht="25.5" customHeight="1" x14ac:dyDescent="0.25"/>
    <row r="358" ht="25.5" customHeight="1" x14ac:dyDescent="0.25"/>
    <row r="359" ht="25.5" customHeight="1" x14ac:dyDescent="0.25"/>
    <row r="360" ht="25.5" customHeight="1" x14ac:dyDescent="0.25"/>
    <row r="361" ht="25.5" customHeight="1" x14ac:dyDescent="0.25"/>
    <row r="362" ht="25.5" customHeight="1" x14ac:dyDescent="0.25"/>
    <row r="363" ht="25.5" customHeight="1" x14ac:dyDescent="0.25"/>
    <row r="364" ht="25.5" customHeight="1" x14ac:dyDescent="0.25"/>
    <row r="365" ht="25.5" customHeight="1" x14ac:dyDescent="0.25"/>
    <row r="366" ht="25.5" customHeight="1" x14ac:dyDescent="0.25"/>
    <row r="367" ht="25.5" customHeight="1" x14ac:dyDescent="0.25"/>
    <row r="368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167" ht="25.5" customHeight="1" x14ac:dyDescent="0.25"/>
    <row r="1047086" ht="12.75" customHeight="1" x14ac:dyDescent="0.25"/>
  </sheetData>
  <mergeCells count="28">
    <mergeCell ref="A151:E151"/>
    <mergeCell ref="B102:B114"/>
    <mergeCell ref="A115:E115"/>
    <mergeCell ref="A130:E130"/>
    <mergeCell ref="A156:E156"/>
    <mergeCell ref="B83:B84"/>
    <mergeCell ref="A87:E87"/>
    <mergeCell ref="B89:B98"/>
    <mergeCell ref="A99:E99"/>
    <mergeCell ref="A100:A101"/>
    <mergeCell ref="B100:B101"/>
    <mergeCell ref="C100:E100"/>
    <mergeCell ref="B22:B23"/>
    <mergeCell ref="B24:B25"/>
    <mergeCell ref="A27:E27"/>
    <mergeCell ref="A81:E81"/>
    <mergeCell ref="A53:E53"/>
    <mergeCell ref="B55:B65"/>
    <mergeCell ref="A67:E67"/>
    <mergeCell ref="A70:E70"/>
    <mergeCell ref="A73:E73"/>
    <mergeCell ref="B75:B80"/>
    <mergeCell ref="B29:B51"/>
    <mergeCell ref="A1:E1"/>
    <mergeCell ref="A2:E2"/>
    <mergeCell ref="A3:E3"/>
    <mergeCell ref="A9:E9"/>
    <mergeCell ref="A15:E15"/>
  </mergeCells>
  <pageMargins left="0.31496062992125984" right="0.31496062992125984" top="0.59055118110236227" bottom="0.59055118110236227" header="0.31496062992125984" footer="0.31496062992125984"/>
  <pageSetup paperSize="9" scale="70" orientation="portrait" horizontalDpi="4294967294" verticalDpi="0" r:id="rId1"/>
  <rowBreaks count="4" manualBreakCount="4">
    <brk id="26" max="4" man="1"/>
    <brk id="66" max="4" man="1"/>
    <brk id="98" max="4" man="1"/>
    <brk id="129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E615-21F7-462F-8DDA-5013305CEA16}">
  <dimension ref="A1:C64"/>
  <sheetViews>
    <sheetView tabSelected="1" topLeftCell="A18" workbookViewId="0">
      <selection activeCell="G23" sqref="G23"/>
    </sheetView>
  </sheetViews>
  <sheetFormatPr defaultRowHeight="15" x14ac:dyDescent="0.25"/>
  <cols>
    <col min="1" max="1" width="93.28515625" customWidth="1"/>
    <col min="2" max="2" width="19.28515625" customWidth="1"/>
    <col min="3" max="3" width="16" bestFit="1" customWidth="1"/>
  </cols>
  <sheetData>
    <row r="1" spans="1:3" ht="66.75" customHeight="1" thickBot="1" x14ac:dyDescent="0.3">
      <c r="A1" s="119"/>
      <c r="B1" s="119"/>
      <c r="C1" s="119"/>
    </row>
    <row r="2" spans="1:3" ht="16.5" thickBot="1" x14ac:dyDescent="0.3">
      <c r="A2" s="120" t="s">
        <v>130</v>
      </c>
      <c r="B2" s="121"/>
      <c r="C2" s="122"/>
    </row>
    <row r="3" spans="1:3" ht="16.5" thickBot="1" x14ac:dyDescent="0.3">
      <c r="A3" s="123" t="s">
        <v>131</v>
      </c>
      <c r="B3" s="124"/>
      <c r="C3" s="125"/>
    </row>
    <row r="4" spans="1:3" ht="47.25" x14ac:dyDescent="0.25">
      <c r="A4" s="126"/>
      <c r="B4" s="127" t="s">
        <v>132</v>
      </c>
      <c r="C4" s="128" t="s">
        <v>133</v>
      </c>
    </row>
    <row r="5" spans="1:3" ht="15.75" x14ac:dyDescent="0.25">
      <c r="A5" s="129" t="s">
        <v>134</v>
      </c>
      <c r="B5" s="130" t="s">
        <v>135</v>
      </c>
      <c r="C5" s="131">
        <f>C6/C7</f>
        <v>0.85150468672915636</v>
      </c>
    </row>
    <row r="6" spans="1:3" x14ac:dyDescent="0.25">
      <c r="A6" s="132" t="s">
        <v>136</v>
      </c>
      <c r="B6" s="130"/>
      <c r="C6" s="14">
        <v>3452</v>
      </c>
    </row>
    <row r="7" spans="1:3" x14ac:dyDescent="0.25">
      <c r="A7" s="132" t="s">
        <v>137</v>
      </c>
      <c r="B7" s="130"/>
      <c r="C7" s="14">
        <v>4054</v>
      </c>
    </row>
    <row r="8" spans="1:3" ht="15.75" x14ac:dyDescent="0.25">
      <c r="A8" s="133" t="s">
        <v>138</v>
      </c>
      <c r="B8" s="134" t="s">
        <v>139</v>
      </c>
      <c r="C8" s="135">
        <f>C9/C10</f>
        <v>4.4484536082474229</v>
      </c>
    </row>
    <row r="9" spans="1:3" x14ac:dyDescent="0.25">
      <c r="A9" s="132" t="s">
        <v>136</v>
      </c>
      <c r="B9" s="134"/>
      <c r="C9" s="14">
        <v>3452</v>
      </c>
    </row>
    <row r="10" spans="1:3" x14ac:dyDescent="0.25">
      <c r="A10" s="132" t="s">
        <v>140</v>
      </c>
      <c r="B10" s="134"/>
      <c r="C10" s="11">
        <v>776</v>
      </c>
    </row>
    <row r="11" spans="1:3" ht="15.75" x14ac:dyDescent="0.25">
      <c r="A11" s="136" t="s">
        <v>141</v>
      </c>
      <c r="B11" s="137" t="s">
        <v>142</v>
      </c>
      <c r="C11" s="138">
        <f>C12*24</f>
        <v>18.625719318849086</v>
      </c>
    </row>
    <row r="12" spans="1:3" x14ac:dyDescent="0.25">
      <c r="A12" s="132" t="s">
        <v>143</v>
      </c>
      <c r="B12" s="137"/>
      <c r="C12" s="139">
        <f>((100-C13)*(C14))/C13</f>
        <v>0.77607163828537851</v>
      </c>
    </row>
    <row r="13" spans="1:3" x14ac:dyDescent="0.25">
      <c r="A13" s="132" t="s">
        <v>144</v>
      </c>
      <c r="B13" s="137"/>
      <c r="C13" s="140">
        <v>85.15</v>
      </c>
    </row>
    <row r="14" spans="1:3" x14ac:dyDescent="0.25">
      <c r="A14" s="132" t="s">
        <v>145</v>
      </c>
      <c r="B14" s="137"/>
      <c r="C14" s="140">
        <v>4.45</v>
      </c>
    </row>
    <row r="15" spans="1:3" ht="15.75" x14ac:dyDescent="0.25">
      <c r="A15" s="133" t="s">
        <v>146</v>
      </c>
      <c r="B15" s="134" t="s">
        <v>147</v>
      </c>
      <c r="C15" s="141">
        <f>C16/C17</f>
        <v>3.6630036630036632E-2</v>
      </c>
    </row>
    <row r="16" spans="1:3" ht="30" x14ac:dyDescent="0.25">
      <c r="A16" s="142" t="s">
        <v>148</v>
      </c>
      <c r="B16" s="134"/>
      <c r="C16" s="143">
        <v>30</v>
      </c>
    </row>
    <row r="17" spans="1:3" x14ac:dyDescent="0.25">
      <c r="A17" s="144" t="s">
        <v>149</v>
      </c>
      <c r="B17" s="134"/>
      <c r="C17" s="143">
        <v>819</v>
      </c>
    </row>
    <row r="18" spans="1:3" ht="15.75" x14ac:dyDescent="0.25">
      <c r="A18" s="145" t="s">
        <v>150</v>
      </c>
      <c r="B18" s="134" t="s">
        <v>151</v>
      </c>
      <c r="C18" s="141">
        <f>C19/C20</f>
        <v>3.1746031746031744E-2</v>
      </c>
    </row>
    <row r="19" spans="1:3" x14ac:dyDescent="0.25">
      <c r="A19" s="142" t="s">
        <v>152</v>
      </c>
      <c r="B19" s="134"/>
      <c r="C19" s="11">
        <v>6</v>
      </c>
    </row>
    <row r="20" spans="1:3" x14ac:dyDescent="0.25">
      <c r="A20" s="146" t="s">
        <v>153</v>
      </c>
      <c r="B20" s="147"/>
      <c r="C20" s="148">
        <v>189</v>
      </c>
    </row>
    <row r="21" spans="1:3" ht="15.75" x14ac:dyDescent="0.25">
      <c r="A21" s="133" t="s">
        <v>154</v>
      </c>
      <c r="B21" s="149" t="s">
        <v>155</v>
      </c>
      <c r="C21" s="141">
        <f>C22/C23</f>
        <v>0</v>
      </c>
    </row>
    <row r="22" spans="1:3" x14ac:dyDescent="0.25">
      <c r="A22" s="142" t="s">
        <v>156</v>
      </c>
      <c r="B22" s="149"/>
      <c r="C22" s="143">
        <v>0</v>
      </c>
    </row>
    <row r="23" spans="1:3" x14ac:dyDescent="0.25">
      <c r="A23" s="144" t="s">
        <v>157</v>
      </c>
      <c r="B23" s="149"/>
      <c r="C23" s="150">
        <v>940</v>
      </c>
    </row>
    <row r="24" spans="1:3" ht="25.5" customHeight="1" x14ac:dyDescent="0.25">
      <c r="A24" s="151" t="s">
        <v>158</v>
      </c>
      <c r="B24" s="152"/>
      <c r="C24" s="153"/>
    </row>
    <row r="25" spans="1:3" ht="31.5" x14ac:dyDescent="0.25">
      <c r="A25" s="145" t="s">
        <v>159</v>
      </c>
      <c r="B25" s="149" t="s">
        <v>160</v>
      </c>
      <c r="C25" s="141">
        <f>C26/C27</f>
        <v>4.4554455445544552E-2</v>
      </c>
    </row>
    <row r="26" spans="1:3" x14ac:dyDescent="0.25">
      <c r="A26" s="142" t="s">
        <v>161</v>
      </c>
      <c r="B26" s="149"/>
      <c r="C26" s="143">
        <v>27</v>
      </c>
    </row>
    <row r="27" spans="1:3" x14ac:dyDescent="0.25">
      <c r="A27" s="154" t="s">
        <v>162</v>
      </c>
      <c r="B27" s="149"/>
      <c r="C27" s="143">
        <v>606</v>
      </c>
    </row>
    <row r="28" spans="1:3" ht="47.25" x14ac:dyDescent="0.25">
      <c r="A28" s="155" t="s">
        <v>163</v>
      </c>
      <c r="B28" s="156" t="s">
        <v>164</v>
      </c>
      <c r="C28" s="157" t="s">
        <v>165</v>
      </c>
    </row>
    <row r="29" spans="1:3" x14ac:dyDescent="0.25">
      <c r="A29" s="158" t="s">
        <v>166</v>
      </c>
      <c r="B29" s="156"/>
      <c r="C29" s="159"/>
    </row>
    <row r="30" spans="1:3" ht="30" x14ac:dyDescent="0.25">
      <c r="A30" s="158" t="s">
        <v>167</v>
      </c>
      <c r="B30" s="156"/>
      <c r="C30" s="160"/>
    </row>
    <row r="31" spans="1:3" ht="47.25" x14ac:dyDescent="0.25">
      <c r="A31" s="161" t="s">
        <v>168</v>
      </c>
      <c r="B31" s="137" t="s">
        <v>169</v>
      </c>
      <c r="C31" s="141">
        <f>C32/C33</f>
        <v>7.5128831027935994E-2</v>
      </c>
    </row>
    <row r="32" spans="1:3" x14ac:dyDescent="0.25">
      <c r="A32" s="162" t="s">
        <v>166</v>
      </c>
      <c r="B32" s="137"/>
      <c r="C32" s="143">
        <v>277</v>
      </c>
    </row>
    <row r="33" spans="1:3" ht="30" x14ac:dyDescent="0.25">
      <c r="A33" s="162" t="s">
        <v>167</v>
      </c>
      <c r="B33" s="137"/>
      <c r="C33" s="67">
        <f>2494+1193</f>
        <v>3687</v>
      </c>
    </row>
    <row r="34" spans="1:3" ht="31.5" x14ac:dyDescent="0.25">
      <c r="A34" s="161" t="s">
        <v>170</v>
      </c>
      <c r="B34" s="130" t="s">
        <v>171</v>
      </c>
      <c r="C34" s="141">
        <f>C35/C36</f>
        <v>0.87896825396825395</v>
      </c>
    </row>
    <row r="35" spans="1:3" x14ac:dyDescent="0.25">
      <c r="A35" s="162" t="s">
        <v>172</v>
      </c>
      <c r="B35" s="130"/>
      <c r="C35" s="163">
        <v>4430</v>
      </c>
    </row>
    <row r="36" spans="1:3" x14ac:dyDescent="0.25">
      <c r="A36" s="162" t="s">
        <v>173</v>
      </c>
      <c r="B36" s="130"/>
      <c r="C36" s="163">
        <v>5040</v>
      </c>
    </row>
    <row r="37" spans="1:3" ht="47.25" x14ac:dyDescent="0.25">
      <c r="A37" s="161" t="s">
        <v>174</v>
      </c>
      <c r="B37" s="137" t="s">
        <v>175</v>
      </c>
      <c r="C37" s="141">
        <f>C38/C39</f>
        <v>1</v>
      </c>
    </row>
    <row r="38" spans="1:3" x14ac:dyDescent="0.25">
      <c r="A38" s="162" t="s">
        <v>176</v>
      </c>
      <c r="B38" s="137"/>
      <c r="C38" s="68">
        <v>5</v>
      </c>
    </row>
    <row r="39" spans="1:3" x14ac:dyDescent="0.25">
      <c r="A39" s="162" t="s">
        <v>177</v>
      </c>
      <c r="B39" s="137"/>
      <c r="C39" s="68">
        <v>5</v>
      </c>
    </row>
    <row r="40" spans="1:3" ht="47.25" x14ac:dyDescent="0.25">
      <c r="A40" s="161" t="s">
        <v>178</v>
      </c>
      <c r="B40" s="137" t="s">
        <v>175</v>
      </c>
      <c r="C40" s="141">
        <f>C41/C42</f>
        <v>1</v>
      </c>
    </row>
    <row r="41" spans="1:3" ht="30" x14ac:dyDescent="0.25">
      <c r="A41" s="162" t="s">
        <v>179</v>
      </c>
      <c r="B41" s="137"/>
      <c r="C41" s="68">
        <v>5</v>
      </c>
    </row>
    <row r="42" spans="1:3" x14ac:dyDescent="0.25">
      <c r="A42" s="162" t="s">
        <v>180</v>
      </c>
      <c r="B42" s="137"/>
      <c r="C42" s="68">
        <v>5</v>
      </c>
    </row>
    <row r="43" spans="1:3" ht="15.75" x14ac:dyDescent="0.25">
      <c r="A43" s="164" t="s">
        <v>181</v>
      </c>
      <c r="B43" s="165" t="s">
        <v>182</v>
      </c>
      <c r="C43" s="166">
        <f>C44/C45</f>
        <v>0.99597989949748744</v>
      </c>
    </row>
    <row r="44" spans="1:3" x14ac:dyDescent="0.25">
      <c r="A44" s="162" t="s">
        <v>183</v>
      </c>
      <c r="B44" s="167"/>
      <c r="C44" s="68">
        <v>991</v>
      </c>
    </row>
    <row r="45" spans="1:3" x14ac:dyDescent="0.25">
      <c r="A45" s="162" t="s">
        <v>184</v>
      </c>
      <c r="B45" s="168"/>
      <c r="C45" s="68">
        <v>995</v>
      </c>
    </row>
    <row r="46" spans="1:3" ht="15.75" x14ac:dyDescent="0.25">
      <c r="A46" s="164" t="s">
        <v>185</v>
      </c>
      <c r="B46" s="137" t="s">
        <v>186</v>
      </c>
      <c r="C46" s="166">
        <f>C47/C48</f>
        <v>2.9998835502581073E-4</v>
      </c>
    </row>
    <row r="47" spans="1:3" ht="30" x14ac:dyDescent="0.25">
      <c r="A47" s="162" t="s">
        <v>187</v>
      </c>
      <c r="B47" s="137"/>
      <c r="C47" s="169">
        <v>317.79000000000002</v>
      </c>
    </row>
    <row r="48" spans="1:3" x14ac:dyDescent="0.25">
      <c r="A48" s="162" t="s">
        <v>188</v>
      </c>
      <c r="B48" s="137"/>
      <c r="C48" s="169">
        <v>1059341.1200000001</v>
      </c>
    </row>
    <row r="49" spans="1:3" ht="15.75" x14ac:dyDescent="0.25">
      <c r="A49" s="170" t="s">
        <v>189</v>
      </c>
      <c r="B49" s="165" t="s">
        <v>190</v>
      </c>
      <c r="C49" s="166">
        <f>C50/C51</f>
        <v>0.98295454545454541</v>
      </c>
    </row>
    <row r="50" spans="1:3" x14ac:dyDescent="0.25">
      <c r="A50" s="162" t="s">
        <v>191</v>
      </c>
      <c r="B50" s="167"/>
      <c r="C50" s="68">
        <v>173</v>
      </c>
    </row>
    <row r="51" spans="1:3" x14ac:dyDescent="0.25">
      <c r="A51" s="162" t="s">
        <v>192</v>
      </c>
      <c r="B51" s="168"/>
      <c r="C51" s="68">
        <v>176</v>
      </c>
    </row>
    <row r="52" spans="1:3" x14ac:dyDescent="0.25">
      <c r="A52" s="171" t="s">
        <v>193</v>
      </c>
      <c r="B52" s="171"/>
      <c r="C52" s="171"/>
    </row>
    <row r="53" spans="1:3" x14ac:dyDescent="0.25">
      <c r="A53" s="172"/>
      <c r="B53" s="172"/>
      <c r="C53" s="172"/>
    </row>
    <row r="54" spans="1:3" ht="15.75" x14ac:dyDescent="0.25">
      <c r="A54" s="161" t="s">
        <v>194</v>
      </c>
      <c r="B54" s="165" t="s">
        <v>195</v>
      </c>
      <c r="C54" s="141">
        <f>C55/C56</f>
        <v>1</v>
      </c>
    </row>
    <row r="55" spans="1:3" x14ac:dyDescent="0.25">
      <c r="A55" s="162" t="s">
        <v>196</v>
      </c>
      <c r="B55" s="167"/>
      <c r="C55" s="163">
        <v>12</v>
      </c>
    </row>
    <row r="56" spans="1:3" x14ac:dyDescent="0.25">
      <c r="A56" s="162" t="s">
        <v>197</v>
      </c>
      <c r="B56" s="168"/>
      <c r="C56" s="163">
        <v>12</v>
      </c>
    </row>
    <row r="57" spans="1:3" ht="15.75" x14ac:dyDescent="0.25">
      <c r="A57" s="161" t="s">
        <v>198</v>
      </c>
      <c r="B57" s="165" t="s">
        <v>195</v>
      </c>
      <c r="C57" s="141">
        <f>C58/C59</f>
        <v>1</v>
      </c>
    </row>
    <row r="58" spans="1:3" x14ac:dyDescent="0.25">
      <c r="A58" s="162" t="s">
        <v>199</v>
      </c>
      <c r="B58" s="167"/>
      <c r="C58" s="163">
        <v>37433</v>
      </c>
    </row>
    <row r="59" spans="1:3" x14ac:dyDescent="0.25">
      <c r="A59" s="162" t="s">
        <v>200</v>
      </c>
      <c r="B59" s="168"/>
      <c r="C59" s="163">
        <v>37433</v>
      </c>
    </row>
    <row r="60" spans="1:3" ht="31.5" x14ac:dyDescent="0.25">
      <c r="A60" s="161" t="s">
        <v>201</v>
      </c>
      <c r="B60" s="165" t="s">
        <v>195</v>
      </c>
      <c r="C60" s="141">
        <f>C61/C62</f>
        <v>1</v>
      </c>
    </row>
    <row r="61" spans="1:3" x14ac:dyDescent="0.25">
      <c r="A61" s="162" t="s">
        <v>202</v>
      </c>
      <c r="B61" s="167"/>
      <c r="C61" s="163">
        <v>9</v>
      </c>
    </row>
    <row r="62" spans="1:3" x14ac:dyDescent="0.25">
      <c r="A62" s="162" t="s">
        <v>203</v>
      </c>
      <c r="B62" s="168"/>
      <c r="C62" s="163">
        <v>9</v>
      </c>
    </row>
    <row r="64" spans="1:3" x14ac:dyDescent="0.25">
      <c r="A64" s="173">
        <f ca="1">TODAY()</f>
        <v>45698</v>
      </c>
    </row>
  </sheetData>
  <mergeCells count="24">
    <mergeCell ref="B49:B51"/>
    <mergeCell ref="A52:C53"/>
    <mergeCell ref="B54:B56"/>
    <mergeCell ref="B57:B59"/>
    <mergeCell ref="B60:B62"/>
    <mergeCell ref="B31:B33"/>
    <mergeCell ref="B34:B36"/>
    <mergeCell ref="B37:B39"/>
    <mergeCell ref="B40:B42"/>
    <mergeCell ref="B43:B45"/>
    <mergeCell ref="B46:B48"/>
    <mergeCell ref="B15:B17"/>
    <mergeCell ref="B18:B20"/>
    <mergeCell ref="B21:B23"/>
    <mergeCell ref="A24:C24"/>
    <mergeCell ref="B25:B27"/>
    <mergeCell ref="B28:B30"/>
    <mergeCell ref="C28:C30"/>
    <mergeCell ref="A1:C1"/>
    <mergeCell ref="A2:C2"/>
    <mergeCell ref="A3:C3"/>
    <mergeCell ref="B5:B7"/>
    <mergeCell ref="B8:B10"/>
    <mergeCell ref="B11:B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Portifólio de produção CRER</vt:lpstr>
      <vt:lpstr>Portifólio de desempenho CRER</vt:lpstr>
      <vt:lpstr>'Portifólio de produção CRER'!Area_de_impressao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Pires Nogueira</dc:creator>
  <cp:lastModifiedBy>Agda Lorena Ferreira Teixeira</cp:lastModifiedBy>
  <cp:lastPrinted>2025-02-10T13:29:26Z</cp:lastPrinted>
  <dcterms:created xsi:type="dcterms:W3CDTF">2025-01-22T14:03:06Z</dcterms:created>
  <dcterms:modified xsi:type="dcterms:W3CDTF">2025-02-10T19:22:13Z</dcterms:modified>
</cp:coreProperties>
</file>