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2025\FEVEREIRO 2025\Relatório gerencial de produção\HUGOL\"/>
    </mc:Choice>
  </mc:AlternateContent>
  <xr:revisionPtr revIDLastSave="0" documentId="13_ncr:1_{D52B8217-3552-4144-8198-CD4A80B54D4C}" xr6:coauthVersionLast="47" xr6:coauthVersionMax="47" xr10:uidLastSave="{00000000-0000-0000-0000-000000000000}"/>
  <bookViews>
    <workbookView xWindow="-19320" yWindow="-120" windowWidth="19440" windowHeight="14880" xr2:uid="{00000000-000D-0000-FFFF-FFFF00000000}"/>
  </bookViews>
  <sheets>
    <sheet name="INDICADOR DE PRODUÇÃO" sheetId="1" r:id="rId1"/>
    <sheet name="INDICADOR DE DESEMPENHO" sheetId="3" r:id="rId2"/>
  </sheets>
  <definedNames>
    <definedName name="_xlnm.Print_Area" localSheetId="1">'INDICADOR DE DESEMPENHO'!$B$2:$P$76</definedName>
    <definedName name="_xlnm.Print_Area" localSheetId="0">'INDICADOR DE PRODUÇÃO'!$B$2:$P$151</definedName>
    <definedName name="Print_Titles" localSheetId="1">'INDICADOR DE DESEMPENHO'!$2:$4</definedName>
    <definedName name="Print_Titles" localSheetId="0">'INDICADOR DE PRODUÇÃO'!$2:$4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6" i="1" l="1"/>
  <c r="F105" i="1"/>
  <c r="F104" i="1"/>
  <c r="F102" i="1"/>
  <c r="F99" i="1" l="1"/>
  <c r="F98" i="1" l="1"/>
  <c r="F75" i="1" l="1"/>
  <c r="F111" i="1"/>
  <c r="F48" i="1" l="1"/>
  <c r="F43" i="1"/>
  <c r="F41" i="1"/>
  <c r="E105" i="1" l="1"/>
  <c r="E104" i="1"/>
  <c r="E106" i="1"/>
  <c r="E99" i="1"/>
  <c r="E102" i="1"/>
  <c r="E41" i="1" l="1"/>
  <c r="E19" i="1" l="1"/>
  <c r="E39" i="1" l="1"/>
  <c r="E48" i="1"/>
  <c r="E43" i="1"/>
  <c r="E75" i="1" l="1"/>
  <c r="P55" i="3" l="1"/>
  <c r="O55" i="3"/>
  <c r="N55" i="3"/>
  <c r="M55" i="3"/>
  <c r="L55" i="3"/>
  <c r="K55" i="3"/>
  <c r="J55" i="3"/>
  <c r="I55" i="3"/>
  <c r="H55" i="3"/>
  <c r="G55" i="3"/>
  <c r="P52" i="3"/>
  <c r="O52" i="3"/>
  <c r="N52" i="3"/>
  <c r="M52" i="3"/>
  <c r="L52" i="3"/>
  <c r="K52" i="3"/>
  <c r="J52" i="3"/>
  <c r="I52" i="3"/>
  <c r="H52" i="3"/>
  <c r="G52" i="3"/>
  <c r="F52" i="3"/>
  <c r="E52" i="3"/>
  <c r="P46" i="3"/>
  <c r="O46" i="3"/>
  <c r="N46" i="3"/>
  <c r="M46" i="3"/>
  <c r="L46" i="3"/>
  <c r="K46" i="3"/>
  <c r="J46" i="3"/>
  <c r="I46" i="3"/>
  <c r="H46" i="3"/>
  <c r="G46" i="3"/>
  <c r="F46" i="3"/>
  <c r="E46" i="3"/>
  <c r="P43" i="3"/>
  <c r="O43" i="3"/>
  <c r="N43" i="3"/>
  <c r="M43" i="3"/>
  <c r="L43" i="3"/>
  <c r="K43" i="3"/>
  <c r="J43" i="3"/>
  <c r="I43" i="3"/>
  <c r="H43" i="3"/>
  <c r="G43" i="3"/>
  <c r="F43" i="3"/>
  <c r="E43" i="3"/>
  <c r="P49" i="3"/>
  <c r="O49" i="3"/>
  <c r="N49" i="3"/>
  <c r="M49" i="3"/>
  <c r="L49" i="3"/>
  <c r="K49" i="3"/>
  <c r="J49" i="3"/>
  <c r="I49" i="3"/>
  <c r="H49" i="3"/>
  <c r="G49" i="3"/>
  <c r="F49" i="3"/>
  <c r="E49" i="3"/>
  <c r="F85" i="1" l="1"/>
  <c r="G85" i="1"/>
  <c r="H85" i="1"/>
  <c r="I85" i="1"/>
  <c r="J85" i="1"/>
  <c r="K85" i="1"/>
  <c r="L85" i="1"/>
  <c r="M85" i="1"/>
  <c r="N85" i="1"/>
  <c r="O85" i="1"/>
  <c r="P85" i="1"/>
  <c r="E85" i="1"/>
  <c r="F31" i="1"/>
  <c r="G31" i="1"/>
  <c r="H31" i="1"/>
  <c r="I31" i="1"/>
  <c r="J31" i="1"/>
  <c r="K31" i="1"/>
  <c r="L31" i="1"/>
  <c r="M31" i="1"/>
  <c r="N31" i="1"/>
  <c r="O31" i="1"/>
  <c r="P31" i="1"/>
  <c r="E31" i="1"/>
  <c r="F19" i="1"/>
  <c r="G19" i="1"/>
  <c r="H19" i="1"/>
  <c r="I19" i="1"/>
  <c r="J19" i="1"/>
  <c r="K19" i="1"/>
  <c r="L19" i="1"/>
  <c r="M19" i="1"/>
  <c r="N19" i="1"/>
  <c r="O19" i="1"/>
  <c r="P19" i="1"/>
  <c r="P12" i="1"/>
  <c r="F12" i="1"/>
  <c r="G12" i="1"/>
  <c r="H12" i="1"/>
  <c r="I12" i="1"/>
  <c r="J12" i="1"/>
  <c r="K12" i="1"/>
  <c r="L12" i="1"/>
  <c r="M12" i="1"/>
  <c r="N12" i="1"/>
  <c r="O12" i="1"/>
  <c r="E12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85" i="1"/>
  <c r="D75" i="1"/>
  <c r="D31" i="1"/>
  <c r="D19" i="1"/>
  <c r="D12" i="1"/>
  <c r="O9" i="3" l="1"/>
  <c r="O6" i="3"/>
  <c r="O50" i="1" l="1"/>
  <c r="N50" i="1" l="1"/>
  <c r="M50" i="1" l="1"/>
  <c r="L50" i="1" l="1"/>
  <c r="J59" i="1" l="1"/>
  <c r="I22" i="3" l="1"/>
  <c r="J22" i="3"/>
  <c r="K22" i="3"/>
  <c r="L22" i="3"/>
  <c r="M22" i="3"/>
  <c r="N22" i="3"/>
  <c r="O22" i="3"/>
  <c r="P22" i="3"/>
  <c r="I40" i="3"/>
  <c r="J40" i="3"/>
  <c r="K40" i="3"/>
  <c r="L40" i="3"/>
  <c r="M40" i="3"/>
  <c r="N40" i="3"/>
  <c r="O40" i="3"/>
  <c r="P40" i="3"/>
  <c r="I37" i="3"/>
  <c r="J37" i="3"/>
  <c r="K37" i="3"/>
  <c r="L37" i="3"/>
  <c r="M37" i="3"/>
  <c r="N37" i="3"/>
  <c r="O37" i="3"/>
  <c r="P37" i="3"/>
  <c r="I34" i="3"/>
  <c r="J34" i="3"/>
  <c r="K34" i="3"/>
  <c r="L34" i="3"/>
  <c r="M34" i="3"/>
  <c r="N34" i="3"/>
  <c r="O34" i="3"/>
  <c r="P34" i="3"/>
  <c r="I28" i="3"/>
  <c r="J28" i="3"/>
  <c r="K28" i="3"/>
  <c r="L28" i="3"/>
  <c r="M28" i="3"/>
  <c r="N28" i="3"/>
  <c r="O28" i="3"/>
  <c r="P28" i="3"/>
  <c r="I31" i="3"/>
  <c r="J31" i="3"/>
  <c r="K31" i="3"/>
  <c r="L31" i="3"/>
  <c r="M31" i="3"/>
  <c r="N31" i="3"/>
  <c r="O31" i="3"/>
  <c r="P31" i="3"/>
  <c r="I25" i="3"/>
  <c r="J25" i="3"/>
  <c r="K25" i="3"/>
  <c r="L25" i="3"/>
  <c r="M25" i="3"/>
  <c r="N25" i="3"/>
  <c r="O25" i="3"/>
  <c r="P25" i="3"/>
  <c r="I18" i="3"/>
  <c r="J18" i="3"/>
  <c r="K18" i="3"/>
  <c r="L18" i="3"/>
  <c r="M18" i="3"/>
  <c r="N18" i="3"/>
  <c r="O18" i="3"/>
  <c r="P18" i="3"/>
  <c r="I15" i="3"/>
  <c r="J15" i="3"/>
  <c r="K15" i="3"/>
  <c r="L15" i="3"/>
  <c r="M15" i="3"/>
  <c r="N15" i="3"/>
  <c r="O15" i="3"/>
  <c r="P15" i="3"/>
  <c r="J9" i="3"/>
  <c r="J12" i="3" s="1"/>
  <c r="K9" i="3"/>
  <c r="K12" i="3" s="1"/>
  <c r="L9" i="3"/>
  <c r="L12" i="3" s="1"/>
  <c r="M9" i="3"/>
  <c r="M12" i="3" s="1"/>
  <c r="N9" i="3"/>
  <c r="N12" i="3" s="1"/>
  <c r="O12" i="3"/>
  <c r="P9" i="3"/>
  <c r="P14" i="3" s="1"/>
  <c r="P12" i="3" s="1"/>
  <c r="J6" i="3"/>
  <c r="K6" i="3"/>
  <c r="L6" i="3"/>
  <c r="M6" i="3"/>
  <c r="N6" i="3"/>
  <c r="P6" i="3"/>
  <c r="I9" i="3"/>
  <c r="I12" i="3" s="1"/>
  <c r="I6" i="3"/>
  <c r="H22" i="3"/>
  <c r="H40" i="3"/>
  <c r="H37" i="3"/>
  <c r="H34" i="3"/>
  <c r="H28" i="3"/>
  <c r="H31" i="3"/>
  <c r="H25" i="3"/>
  <c r="H18" i="3"/>
  <c r="H15" i="3"/>
  <c r="H12" i="3"/>
  <c r="H9" i="3"/>
  <c r="H6" i="3"/>
  <c r="I59" i="1"/>
  <c r="K59" i="1"/>
  <c r="L59" i="1"/>
  <c r="M59" i="1"/>
  <c r="N59" i="1"/>
  <c r="O59" i="1"/>
  <c r="I50" i="1"/>
  <c r="J50" i="1"/>
  <c r="K50" i="1"/>
  <c r="P50" i="1"/>
  <c r="H59" i="1"/>
  <c r="H50" i="1"/>
  <c r="F6" i="3"/>
  <c r="G40" i="3" l="1"/>
  <c r="F40" i="3"/>
  <c r="E40" i="3"/>
  <c r="G22" i="3" l="1"/>
  <c r="F22" i="3"/>
  <c r="E22" i="3"/>
  <c r="E37" i="3"/>
  <c r="G37" i="3"/>
  <c r="F37" i="3"/>
  <c r="G34" i="3"/>
  <c r="F34" i="3"/>
  <c r="E34" i="3"/>
  <c r="G28" i="3"/>
  <c r="F28" i="3"/>
  <c r="E28" i="3"/>
  <c r="G31" i="3"/>
  <c r="F31" i="3"/>
  <c r="E31" i="3"/>
  <c r="G25" i="3"/>
  <c r="F25" i="3"/>
  <c r="E25" i="3"/>
  <c r="G18" i="3"/>
  <c r="F18" i="3"/>
  <c r="E18" i="3"/>
  <c r="G15" i="3"/>
  <c r="F15" i="3"/>
  <c r="E15" i="3"/>
  <c r="G9" i="3"/>
  <c r="F9" i="3"/>
  <c r="E9" i="3"/>
  <c r="G6" i="3"/>
  <c r="E6" i="3"/>
  <c r="P59" i="1"/>
  <c r="G59" i="1"/>
  <c r="F59" i="1"/>
  <c r="E59" i="1"/>
  <c r="G50" i="1"/>
  <c r="E50" i="1"/>
  <c r="G12" i="3" l="1"/>
  <c r="E12" i="3"/>
  <c r="F12" i="3"/>
  <c r="F5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Joanne Caroline Rodrigues dos Santos</author>
  </authors>
  <commentList>
    <comment ref="B41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Joanne Caroline Rodrigues dos Santos:</t>
        </r>
        <r>
          <rPr>
            <sz val="9"/>
            <color indexed="81"/>
            <rFont val="Segoe UI"/>
            <family val="2"/>
          </rPr>
          <t xml:space="preserve">
Para a especialidade de Cirurgia Geral, consideram-se as consultas de Cirurgia Geral, Endoscopia Digestiva e Gastroenterologia.</t>
        </r>
      </text>
    </comment>
    <comment ref="B43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Joanne Caroline Rodrigues dos Santos:</t>
        </r>
        <r>
          <rPr>
            <sz val="9"/>
            <color indexed="81"/>
            <rFont val="Segoe UI"/>
            <family val="2"/>
          </rPr>
          <t xml:space="preserve">
Para a especialidade de Cirurgia Vascular, consideram-se as consultas de Cirurgia vascular e Neurologia.</t>
        </r>
      </text>
    </comment>
    <comment ref="B46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Joanne Caroline Rodrigues dos Santos:</t>
        </r>
        <r>
          <rPr>
            <sz val="9"/>
            <color indexed="81"/>
            <rFont val="Segoe UI"/>
            <family val="2"/>
          </rPr>
          <t xml:space="preserve">
Para a especialidade de Neurocirurgia, consideram-se as consultas de Neurocirurgia e Neurointervencionista</t>
        </r>
      </text>
    </comment>
    <comment ref="B48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>Joanne Caroline Rodrigues dos Santos:</t>
        </r>
        <r>
          <rPr>
            <sz val="9"/>
            <color indexed="81"/>
            <rFont val="Segoe UI"/>
            <family val="2"/>
          </rPr>
          <t xml:space="preserve">
Para a especialidade de Pediatria, consideram-se as consultas de enfermaria pediátrica e cirurgia pediátrica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Bruna Gonçalves Queiroz</author>
    <author>Joanne Caroline Rodrigues dos Santos</author>
  </authors>
  <commentList>
    <comment ref="H12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Bruna Gonçalves Queiroz:</t>
        </r>
        <r>
          <rPr>
            <sz val="9"/>
            <color indexed="81"/>
            <rFont val="Segoe UI"/>
            <family val="2"/>
          </rPr>
          <t xml:space="preserve">
No mês de abril, para o cálculo do ISL foi utilizado a % de ocupação desconsiderando os leitos extras.</t>
        </r>
      </text>
    </comment>
    <comment ref="I12" authorId="0" shapeId="0" xr:uid="{00000000-0006-0000-0200-000002000000}">
      <text>
        <r>
          <rPr>
            <b/>
            <sz val="9"/>
            <color indexed="81"/>
            <rFont val="Segoe UI"/>
            <family val="2"/>
          </rPr>
          <t>Bruna Gonçalves Queiroz: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1"/>
            <color indexed="81"/>
            <rFont val="Segoe UI"/>
            <family val="2"/>
          </rPr>
          <t>No mês de maio para o cálculo do ISL foi utilizado a % de ocupação desconsiderando os leitos extras.</t>
        </r>
      </text>
    </comment>
    <comment ref="K12" authorId="0" shapeId="0" xr:uid="{00000000-0006-0000-0200-000003000000}">
      <text>
        <r>
          <rPr>
            <b/>
            <sz val="9"/>
            <color indexed="81"/>
            <rFont val="Segoe UI"/>
            <family val="2"/>
          </rPr>
          <t>Bruna Gonçalves Queiroz:</t>
        </r>
        <r>
          <rPr>
            <sz val="9"/>
            <color indexed="81"/>
            <rFont val="Segoe UI"/>
            <family val="2"/>
          </rPr>
          <t xml:space="preserve">
Pa</t>
        </r>
        <r>
          <rPr>
            <sz val="10"/>
            <color indexed="81"/>
            <rFont val="Segoe UI"/>
            <family val="2"/>
          </rPr>
          <t>ra o cálculo do ISL foi utilizado a % de ocupação desconsiderando os leitos extras.</t>
        </r>
      </text>
    </comment>
    <comment ref="B30" authorId="1" shapeId="0" xr:uid="{00000000-0006-0000-0200-000004000000}">
      <text>
        <r>
          <rPr>
            <b/>
            <sz val="9"/>
            <color indexed="81"/>
            <rFont val="Segoe UI"/>
            <charset val="1"/>
          </rPr>
          <t>Joanne Caroline Rodrigues dos Santos:</t>
        </r>
        <r>
          <rPr>
            <sz val="9"/>
            <color indexed="81"/>
            <rFont val="Segoe UI"/>
            <charset val="1"/>
          </rPr>
          <t xml:space="preserve">
Total de exames do sadt realizado, desconsidera os exames de CPRE</t>
        </r>
      </text>
    </comment>
  </commentList>
</comments>
</file>

<file path=xl/sharedStrings.xml><?xml version="1.0" encoding="utf-8"?>
<sst xmlns="http://schemas.openxmlformats.org/spreadsheetml/2006/main" count="492" uniqueCount="211">
  <si>
    <t xml:space="preserve">Hospital Estadual de Urgência Governador Otávio Lage de Siqueira (HUGOL) </t>
  </si>
  <si>
    <t>Meta</t>
  </si>
  <si>
    <t>Fevereiro</t>
  </si>
  <si>
    <t>Março</t>
  </si>
  <si>
    <t>Abril</t>
  </si>
  <si>
    <t>Maio</t>
  </si>
  <si>
    <t>Junho</t>
  </si>
  <si>
    <t>Agosto</t>
  </si>
  <si>
    <t>Setembro</t>
  </si>
  <si>
    <t>Outubro</t>
  </si>
  <si>
    <t>Novembro</t>
  </si>
  <si>
    <t>Dezembro</t>
  </si>
  <si>
    <t>2º SEM</t>
  </si>
  <si>
    <t>Cirurgia Geral</t>
  </si>
  <si>
    <t>Clínica Médica</t>
  </si>
  <si>
    <t>Procedimentos de Hemodinâmica</t>
  </si>
  <si>
    <t>Serviço de Atenção Domiciliar</t>
  </si>
  <si>
    <t>Ressonância Magnética</t>
  </si>
  <si>
    <t>Tomografia computadorizada</t>
  </si>
  <si>
    <t>Holter</t>
  </si>
  <si>
    <t>Hemoterapia (UCT)</t>
  </si>
  <si>
    <t>Bolsas de Sangue Total Coletadas</t>
  </si>
  <si>
    <t>Coletas de Plaquetas por Aferese</t>
  </si>
  <si>
    <t>Quantitativo de Hemocomponentes Produzidos</t>
  </si>
  <si>
    <t>Perda de Concentrado de Hemácias por Validade</t>
  </si>
  <si>
    <t>Estoque Excedente (Estratégico) de Concentrado de Hemácias</t>
  </si>
  <si>
    <t>Boletim de Produção Ambulatorial (BPA) apresentado*</t>
  </si>
  <si>
    <t xml:space="preserve"> </t>
  </si>
  <si>
    <t>Neurocirurgia</t>
  </si>
  <si>
    <t>Neurologia</t>
  </si>
  <si>
    <t>Urologia</t>
  </si>
  <si>
    <t>Total</t>
  </si>
  <si>
    <t>Bucomaxilo</t>
  </si>
  <si>
    <t>Enfermagem</t>
  </si>
  <si>
    <t>Fisioterapia</t>
  </si>
  <si>
    <t>Psicologia</t>
  </si>
  <si>
    <t>Nutrição</t>
  </si>
  <si>
    <t xml:space="preserve">Total </t>
  </si>
  <si>
    <t>Atendimentos do Serviço Social</t>
  </si>
  <si>
    <t>Janeiro</t>
  </si>
  <si>
    <t>Ambulatório</t>
  </si>
  <si>
    <t>Urgência/Emergência</t>
  </si>
  <si>
    <t>Ultrassonografia</t>
  </si>
  <si>
    <t>Atendimento de Urgências e Emergências</t>
  </si>
  <si>
    <t>Acolhimento, Avaliação e Classificação de Risco</t>
  </si>
  <si>
    <t>AACR - Azul</t>
  </si>
  <si>
    <t>Total de Pacientes-dia</t>
  </si>
  <si>
    <t>Total de leitos operacionais-dia do período</t>
  </si>
  <si>
    <t>Total de saídas no período</t>
  </si>
  <si>
    <r>
      <t>&lt;</t>
    </r>
    <r>
      <rPr>
        <b/>
        <sz val="12"/>
        <color rgb="FF00000A"/>
        <rFont val="Arial"/>
        <family val="2"/>
      </rPr>
      <t xml:space="preserve"> 30</t>
    </r>
  </si>
  <si>
    <t>Taxa de ocupação hospitalar</t>
  </si>
  <si>
    <t>Média de tempo de permanência</t>
  </si>
  <si>
    <t>Número de paciente readmitidos entre 0 e 29 dias da última alta hospitalar</t>
  </si>
  <si>
    <t>Número total de Internações hospitalares</t>
  </si>
  <si>
    <r>
      <t>&lt;</t>
    </r>
    <r>
      <rPr>
        <b/>
        <sz val="12"/>
        <color rgb="FF00000A"/>
        <rFont val="Arial"/>
        <family val="2"/>
      </rPr>
      <t xml:space="preserve"> 5%</t>
    </r>
  </si>
  <si>
    <t>Nº de retornos em até 48horas</t>
  </si>
  <si>
    <t>Nº de saídas da UTI por alta</t>
  </si>
  <si>
    <t xml:space="preserve">
≥ 70%</t>
  </si>
  <si>
    <r>
      <t>&lt;</t>
    </r>
    <r>
      <rPr>
        <b/>
        <sz val="12"/>
        <color rgb="FF00000A"/>
        <rFont val="Arial"/>
        <family val="2"/>
      </rPr>
      <t xml:space="preserve"> 7%</t>
    </r>
  </si>
  <si>
    <t xml:space="preserve">Nº de procedimentos rejeitados no SIH </t>
  </si>
  <si>
    <t>Total de procedimentos apresentados no SIH</t>
  </si>
  <si>
    <t>Indicadores de avaliação e monitoramento da UCT</t>
  </si>
  <si>
    <t xml:space="preserve">Percentual de atendimento interno a solicitação de hemocomponentes </t>
  </si>
  <si>
    <t>≥ 95%  Mensal</t>
  </si>
  <si>
    <t xml:space="preserve">Taxa de doadores espontâneos </t>
  </si>
  <si>
    <t>55 % Trimestral</t>
  </si>
  <si>
    <t>Taxa de doador de 1ª vez</t>
  </si>
  <si>
    <t>50 % Trimestral</t>
  </si>
  <si>
    <t>Tempo médio do processo de doação de sangue</t>
  </si>
  <si>
    <t>&lt; 60 minutos Mensal</t>
  </si>
  <si>
    <t xml:space="preserve">Percentual de satisfação de doadores de sangue </t>
  </si>
  <si>
    <t>≥ 95% Trimestral</t>
  </si>
  <si>
    <t>Índice de produção de hemocomponentes</t>
  </si>
  <si>
    <t>2,1 Trimestral</t>
  </si>
  <si>
    <t>Mapa</t>
  </si>
  <si>
    <r>
      <t>&lt;</t>
    </r>
    <r>
      <rPr>
        <b/>
        <sz val="12"/>
        <color rgb="FF00000A"/>
        <rFont val="Arial"/>
        <family val="2"/>
      </rPr>
      <t xml:space="preserve"> 8%</t>
    </r>
  </si>
  <si>
    <t>&gt; 80%</t>
  </si>
  <si>
    <t xml:space="preserve"> Número de cirurgias eletivas em lista de espera e encaminhado para unidade</t>
  </si>
  <si>
    <t>Número de cirurgias realizadas com TMAT expirado</t>
  </si>
  <si>
    <t xml:space="preserve"> Número de casos de DAEI digitadas em tempo oportuno - até 7 dias</t>
  </si>
  <si>
    <t xml:space="preserve"> Número de casos de DAEI investigadas em tempo oportuno - até 48 horas da data da notificação</t>
  </si>
  <si>
    <t xml:space="preserve"> Número de casos de DAEI notificadas (no período/mês)</t>
  </si>
  <si>
    <t>Valor financeiro da perda do segmento padronizado por validade expirada no hospital</t>
  </si>
  <si>
    <r>
      <t>&lt;</t>
    </r>
    <r>
      <rPr>
        <b/>
        <sz val="12"/>
        <color rgb="FF00000A"/>
        <rFont val="Arial"/>
        <family val="2"/>
      </rPr>
      <t xml:space="preserve"> 18%
Mensal</t>
    </r>
  </si>
  <si>
    <r>
      <t>&lt;</t>
    </r>
    <r>
      <rPr>
        <b/>
        <sz val="12"/>
        <color rgb="FF00000A"/>
        <rFont val="Arial"/>
        <family val="2"/>
      </rPr>
      <t xml:space="preserve"> 5%
Mensal</t>
    </r>
  </si>
  <si>
    <t>&gt; 8%
Trimestral</t>
  </si>
  <si>
    <t>Cardiologia Pediátrica</t>
  </si>
  <si>
    <t>Julho</t>
  </si>
  <si>
    <t>*Nota: Os atendimentos sem classificação são ocasionados por indisponibilidade temporária do sistema e devido à gravidade do quadro clinico dos pacientes que são encaminhados diretamente para o box de emergência e centro cirúrgico.</t>
  </si>
  <si>
    <t xml:space="preserve"> Número de casos de DAEI digitadas (no período/mês)</t>
  </si>
  <si>
    <r>
      <t xml:space="preserve">APROVADOR
</t>
    </r>
    <r>
      <rPr>
        <sz val="12"/>
        <color rgb="FF000000"/>
        <rFont val="Arial"/>
        <family val="2"/>
      </rPr>
      <t>Diretor Geral - HUGOL</t>
    </r>
  </si>
  <si>
    <r>
      <t xml:space="preserve">REVISOR
</t>
    </r>
    <r>
      <rPr>
        <sz val="12"/>
        <color rgb="FF000000"/>
        <rFont val="Arial"/>
        <family val="2"/>
      </rPr>
      <t>Supervisora de Planejamento</t>
    </r>
  </si>
  <si>
    <r>
      <t xml:space="preserve">REVISOR
</t>
    </r>
    <r>
      <rPr>
        <sz val="12"/>
        <color rgb="FF000000"/>
        <rFont val="Arial"/>
        <family val="2"/>
      </rPr>
      <t>Gerente de Planejamento, Orçamento e Custos</t>
    </r>
  </si>
  <si>
    <t xml:space="preserve">Janeiro </t>
  </si>
  <si>
    <r>
      <t xml:space="preserve">ELABORADOR
</t>
    </r>
    <r>
      <rPr>
        <sz val="12"/>
        <color rgb="FF000000"/>
        <rFont val="Arial"/>
        <family val="2"/>
      </rPr>
      <t>Analista de Planejamento</t>
    </r>
  </si>
  <si>
    <t>&lt; 25%</t>
  </si>
  <si>
    <t>Produção Assistencial ANO: 2025</t>
  </si>
  <si>
    <t xml:space="preserve">Internação (Saídas Hospitalares) </t>
  </si>
  <si>
    <t>Clínica Cirúrgica (especialidades/geral)</t>
  </si>
  <si>
    <t>Clínica Cirúrgica (ortopedia/ trauma)</t>
  </si>
  <si>
    <t>Clínica Cardiológica</t>
  </si>
  <si>
    <t>Clínica Pediátria</t>
  </si>
  <si>
    <t>Enfermaria Queimados</t>
  </si>
  <si>
    <t>Meta Mensal</t>
  </si>
  <si>
    <t>Cirurgias Eletivas Realizadas</t>
  </si>
  <si>
    <t>Cirurgia eletiva hospitalar de alto giro</t>
  </si>
  <si>
    <t>Cirurgia eletiva hospitalar de média ou alta complexidade cardíacas adulto (com marcapasso)</t>
  </si>
  <si>
    <t>Cirurgia eletiva hospitalar de alto custo, com ou sem uso de OPME</t>
  </si>
  <si>
    <t>Cirurgias Eletivas Ofertadas</t>
  </si>
  <si>
    <t>Atendimento Ambulatorial</t>
  </si>
  <si>
    <t>Consultas médicas na atenção especializada</t>
  </si>
  <si>
    <t>Consultas multiprofissionais na atenção especializada</t>
  </si>
  <si>
    <t>Pequenos Procedimentos Ambulatoriais (faturamento via BPA)</t>
  </si>
  <si>
    <t>Consultas Médicas Especializadas - Detalhadas</t>
  </si>
  <si>
    <t>Angiologia/Endovascular</t>
  </si>
  <si>
    <t>Cardiologia Adulto (Cirúrgica, Cateterismo, Marcapasso, Angioplastia)</t>
  </si>
  <si>
    <t>Neurointervencionista</t>
  </si>
  <si>
    <t>Clinica Geral (egresso)</t>
  </si>
  <si>
    <t>Cirurgia CardioVascular (egresso)</t>
  </si>
  <si>
    <t>Cirurgia Geral (egresso)</t>
  </si>
  <si>
    <t>Cirurgia Vascular (egresso)</t>
  </si>
  <si>
    <t>Infectologia (egresso)</t>
  </si>
  <si>
    <t>Nefrologia (egresso)</t>
  </si>
  <si>
    <t>Neurocirurgia (egresso)</t>
  </si>
  <si>
    <t>Ortopedia e Traumatologia (egresso)</t>
  </si>
  <si>
    <t>Pediatria (egresso)</t>
  </si>
  <si>
    <t>Consultas Multiprofissionais Especializadas - Detalhadas</t>
  </si>
  <si>
    <t>Terapia Ocupacional</t>
  </si>
  <si>
    <t>HEMODINÂMICA</t>
  </si>
  <si>
    <t>Atendimentos do Serviço de Atenção Domiciliar</t>
  </si>
  <si>
    <t>SADT Externo (realizados)</t>
  </si>
  <si>
    <t>Colangiopancreatografia retrógrada endoscópica (CPRE) eletivo</t>
  </si>
  <si>
    <t>Ecocardiograma Transtorácico e estresse</t>
  </si>
  <si>
    <t>Teste ergométrico</t>
  </si>
  <si>
    <t>SADT Externo (ofertados)</t>
  </si>
  <si>
    <t>Meta Mensal antes AT HECAD</t>
  </si>
  <si>
    <t xml:space="preserve"> Após AT HECAD</t>
  </si>
  <si>
    <t>SADT INTERNO</t>
  </si>
  <si>
    <t>Anatomia Patológica</t>
  </si>
  <si>
    <t>Análises Clínicas</t>
  </si>
  <si>
    <t>Broncoscopia</t>
  </si>
  <si>
    <t>Ecocardiograma</t>
  </si>
  <si>
    <t>Eletrocardiograma</t>
  </si>
  <si>
    <t>Endoscopia/Colonoscopia/Broncoscopia</t>
  </si>
  <si>
    <t>Raio x</t>
  </si>
  <si>
    <t>Tomografia</t>
  </si>
  <si>
    <t>Transplantes</t>
  </si>
  <si>
    <t>Transplante de Pele</t>
  </si>
  <si>
    <t>Transplante de Valva Cardíaca</t>
  </si>
  <si>
    <t>Especialidades para porta de entrada (urgência)</t>
  </si>
  <si>
    <t>Cirurgia Buco Maxilo Facial</t>
  </si>
  <si>
    <t>Cirurgia Urológica</t>
  </si>
  <si>
    <t>Cirurgia Vascular/Endovascular</t>
  </si>
  <si>
    <t>Clinica Médica</t>
  </si>
  <si>
    <t>Cardiologia Cirúrgica e Atendimento ao Infarto Agudo do Miocárdio</t>
  </si>
  <si>
    <t>Ortopédica/Traumatologia</t>
  </si>
  <si>
    <t>Serviço de Farmácia Hospitalar para Acompanhamento</t>
  </si>
  <si>
    <t>Disponibilidade do farmacêutico 24 horas durante todo o mês</t>
  </si>
  <si>
    <t>Prescrições analisadas por profissional farmacêutico por mês</t>
  </si>
  <si>
    <t>Notificações de eventos adversos envolvendo medicamentos tratadas pelo serviço de farmácia por mês</t>
  </si>
  <si>
    <t>AACR - Vermelho</t>
  </si>
  <si>
    <t>AACR - Laranja</t>
  </si>
  <si>
    <t>AACR - Amarelo</t>
  </si>
  <si>
    <t>AACR - Verde</t>
  </si>
  <si>
    <t>AACR – Branco ( sem Classificação)</t>
  </si>
  <si>
    <t>Clínica Geral</t>
  </si>
  <si>
    <t>Cirurgia Plástica</t>
  </si>
  <si>
    <t>Indicadores de Desempenho 2025</t>
  </si>
  <si>
    <r>
      <t>&gt;</t>
    </r>
    <r>
      <rPr>
        <b/>
        <sz val="12"/>
        <color rgb="FF00000A"/>
        <rFont val="Arial"/>
        <family val="2"/>
      </rPr>
      <t xml:space="preserve"> 90%</t>
    </r>
  </si>
  <si>
    <r>
      <t>&lt;</t>
    </r>
    <r>
      <rPr>
        <b/>
        <sz val="12"/>
        <color rgb="FF00000A"/>
        <rFont val="Arial"/>
        <family val="2"/>
      </rPr>
      <t xml:space="preserve"> 7 dias</t>
    </r>
  </si>
  <si>
    <t>Taxa de Ocupação Hospitalar</t>
  </si>
  <si>
    <t>Tempo Médio de Permanência Hospitalar (dias)</t>
  </si>
  <si>
    <t>Índice de Intervalo de Substituição de leito (horas)</t>
  </si>
  <si>
    <t>Taxa de Readmissão Hospitalar (em até 29 dias)</t>
  </si>
  <si>
    <t>Taxa de Readmissão em UTI (em até 48 horas)</t>
  </si>
  <si>
    <t>Percentual de exames de imagem com resultado liberado em até 72 horas</t>
  </si>
  <si>
    <t>Nº de exames de imagem liberados em até 72 horas</t>
  </si>
  <si>
    <t>Total de exames de imagem liberados no período</t>
  </si>
  <si>
    <t>Percentual de cirurgias eletivas realizadas com TMAT (Tempo máximo aceitável para tratamento) expirado (↓) para o segundo ano</t>
  </si>
  <si>
    <t xml:space="preserve">Percentual de Casos de Doenças/Agravos/Eventos de Notificação Compulsório Imediata (DAEI) Investigadas Oportunamente - até 48 horas da data da notificação </t>
  </si>
  <si>
    <t>Percentual de Casos de Doenças/Agravos/Eventos de Notificação Compulsório Imediata (DAEI) Digitadas Oportunamente - até 7 dias</t>
  </si>
  <si>
    <t>Percentual de Pacientes desospitalizados encaminhados para a rede de Atenção</t>
  </si>
  <si>
    <t>≥ 90%</t>
  </si>
  <si>
    <t>Número de pacientes desospitalizados encaminhados para a rede de atenção do seu município de residência</t>
  </si>
  <si>
    <t>total de pacientes que receberam alta</t>
  </si>
  <si>
    <t>Número de pacientes assistidos pelo SAD readmitidos em unidade hospitalar</t>
  </si>
  <si>
    <t>total de pacientes assistidos pelo SAD</t>
  </si>
  <si>
    <t>≤ 10%</t>
  </si>
  <si>
    <t>Taxa de readmissão hospitalar de pacientes assistidos pelo serviço de Atenção Domiciliar (SAD)</t>
  </si>
  <si>
    <t>Taxa de acurácia do estoque</t>
  </si>
  <si>
    <t>Quantitativo de itens de medicamentos em conformidade no estoque</t>
  </si>
  <si>
    <t>Quantidade total de itens em estoque</t>
  </si>
  <si>
    <t>≥ 95%</t>
  </si>
  <si>
    <t>Taxa de perda financeira por vencimento de medicamentos</t>
  </si>
  <si>
    <t>valor financeiro do total de medicamentos em estoque</t>
  </si>
  <si>
    <r>
      <t>&lt;</t>
    </r>
    <r>
      <rPr>
        <b/>
        <sz val="12"/>
        <color rgb="FF00000A"/>
        <rFont val="Arial"/>
        <family val="2"/>
      </rPr>
      <t xml:space="preserve"> 1%</t>
    </r>
  </si>
  <si>
    <t>Taxa de aceitabilidade das intervenções farmacêuticas</t>
  </si>
  <si>
    <t>Número de intervenções aceitas</t>
  </si>
  <si>
    <t>Número absoluto de intervenções registradas que requer aceitação</t>
  </si>
  <si>
    <t>≥ 85%</t>
  </si>
  <si>
    <t>Percentual de conformidade quanto a Qualidade dos hemocomponentes produzidos</t>
  </si>
  <si>
    <t>Percentual de inaptidão clínica de doadores</t>
  </si>
  <si>
    <t>Cirurgia eletiva hospitalar de média ou alta complexidade cardíacas neonatal e pediátrica</t>
  </si>
  <si>
    <t xml:space="preserve">Percentual de Suspensão de Cirurgias Programadas por Condições Operacionais </t>
  </si>
  <si>
    <t>Nº de cirurgias programadas</t>
  </si>
  <si>
    <t>Nº de cirurgias programadas suspensas</t>
  </si>
  <si>
    <t>Observações:</t>
  </si>
  <si>
    <t>Percentual de ocorrências de glosas no SIH</t>
  </si>
  <si>
    <t>Cirurgia Torácica (egresso)</t>
  </si>
  <si>
    <t>Plástica Queimados (egresso)</t>
  </si>
  <si>
    <t>CPRE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</si>
</sst>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6" formatCode="#,##0_ ;\-#,##0\ "/>
    <numFmt numFmtId="167" formatCode="&quot;R$&quot;\ #,##0.00"/>
    <numFmt numFmtId="168" formatCode="0.000%"/>
  </numFmts>
  <fonts count="38" x14ac:knownFonts="1">
    <font>
      <sz val="11"/>
      <color indexed="64"/>
      <name val="Calibri"/>
    </font>
    <font>
      <sz val="11"/>
      <color indexed="64"/>
      <name val="Arial"/>
      <family val="2"/>
    </font>
    <font>
      <b/>
      <sz val="12"/>
      <color indexed="64"/>
      <name val="Arial"/>
      <family val="2"/>
    </font>
    <font>
      <sz val="12"/>
      <color indexed="64"/>
      <name val="Arial"/>
      <family val="2"/>
    </font>
    <font>
      <b/>
      <sz val="11"/>
      <color indexed="64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4"/>
      <color indexed="64"/>
      <name val="Arial"/>
      <family val="2"/>
    </font>
    <font>
      <b/>
      <u/>
      <sz val="12"/>
      <color rgb="FF00000A"/>
      <name val="Arial"/>
      <family val="2"/>
    </font>
    <font>
      <b/>
      <sz val="12"/>
      <color rgb="FF00000A"/>
      <name val="Arial"/>
      <family val="2"/>
    </font>
    <font>
      <sz val="12"/>
      <color rgb="FF00000A"/>
      <name val="Arial"/>
      <family val="2"/>
    </font>
    <font>
      <sz val="11"/>
      <color indexed="64"/>
      <name val="Calibri"/>
      <family val="2"/>
    </font>
    <font>
      <sz val="12"/>
      <color rgb="FF000000"/>
      <name val="Arial"/>
      <family val="2"/>
    </font>
    <font>
      <sz val="8"/>
      <name val="Calibr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indexed="81"/>
      <name val="Segoe UI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sz val="10"/>
      <color indexed="81"/>
      <name val="Segoe UI"/>
      <family val="2"/>
    </font>
    <font>
      <b/>
      <sz val="11"/>
      <color rgb="FFFF0000"/>
      <name val="Calibri"/>
      <family val="2"/>
    </font>
    <font>
      <b/>
      <sz val="12"/>
      <color rgb="FF000000"/>
      <name val="Arial"/>
      <family val="2"/>
      <charset val="1"/>
    </font>
    <font>
      <b/>
      <sz val="12"/>
      <color rgb="FF333333"/>
      <name val="Arial"/>
      <family val="2"/>
      <charset val="1"/>
    </font>
    <font>
      <b/>
      <sz val="12"/>
      <color rgb="FFFF0000"/>
      <name val="Arial"/>
      <family val="2"/>
    </font>
    <font>
      <b/>
      <sz val="12"/>
      <color rgb="FF333333"/>
      <name val="Arial"/>
      <family val="2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</font>
    <font>
      <sz val="12"/>
      <color rgb="FF333333"/>
      <name val="Arial"/>
      <family val="2"/>
    </font>
    <font>
      <b/>
      <sz val="12"/>
      <name val="Arial"/>
      <family val="2"/>
      <charset val="1"/>
    </font>
    <font>
      <b/>
      <sz val="10"/>
      <name val="Arial"/>
      <family val="2"/>
    </font>
    <font>
      <i/>
      <sz val="10"/>
      <name val="Arial"/>
      <family val="2"/>
    </font>
    <font>
      <sz val="11"/>
      <color indexed="64"/>
      <name val="Calibri"/>
      <family val="2"/>
    </font>
    <font>
      <sz val="12"/>
      <name val="Arial"/>
      <family val="2"/>
      <charset val="1"/>
    </font>
    <font>
      <b/>
      <sz val="11"/>
      <color rgb="FFFF0000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26">
    <fill>
      <patternFill patternType="none"/>
    </fill>
    <fill>
      <patternFill patternType="gray125"/>
    </fill>
    <fill>
      <patternFill patternType="solid">
        <fgColor rgb="FF81D41A"/>
        <bgColor rgb="FFAFD095"/>
      </patternFill>
    </fill>
    <fill>
      <patternFill patternType="solid">
        <fgColor rgb="FFEEEEEE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indexed="65"/>
        <bgColor rgb="FFEEEEEE"/>
      </patternFill>
    </fill>
    <fill>
      <patternFill patternType="solid">
        <fgColor theme="0"/>
        <bgColor rgb="FFEEEEEE"/>
      </patternFill>
    </fill>
    <fill>
      <patternFill patternType="solid">
        <fgColor theme="0"/>
        <bgColor theme="0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0" tint="-4.9989318521683403E-2"/>
        <bgColor rgb="FFEEEEEE"/>
      </patternFill>
    </fill>
    <fill>
      <patternFill patternType="solid">
        <fgColor theme="0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rgb="FFD9D9D9"/>
      </patternFill>
    </fill>
    <fill>
      <patternFill patternType="solid">
        <fgColor rgb="FFD9D9D9"/>
        <bgColor rgb="FFDDDDDD"/>
      </patternFill>
    </fill>
    <fill>
      <patternFill patternType="solid">
        <fgColor rgb="FFFF4000"/>
        <bgColor rgb="FFE74C3C"/>
      </patternFill>
    </fill>
    <fill>
      <patternFill patternType="solid">
        <fgColor rgb="FFFF8000"/>
        <bgColor rgb="FFED7D31"/>
      </patternFill>
    </fill>
    <fill>
      <patternFill patternType="solid">
        <fgColor rgb="FFFFFF00"/>
        <bgColor rgb="FFFFF200"/>
      </patternFill>
    </fill>
    <fill>
      <patternFill patternType="solid">
        <fgColor rgb="FF00A933"/>
        <bgColor rgb="FF008000"/>
      </patternFill>
    </fill>
    <fill>
      <patternFill patternType="solid">
        <fgColor rgb="FF729FCF"/>
        <bgColor rgb="FF808080"/>
      </patternFill>
    </fill>
    <fill>
      <patternFill patternType="solid">
        <fgColor theme="0" tint="-4.9989318521683403E-2"/>
        <bgColor indexed="65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rgb="FFD9D9D9"/>
      </patternFill>
    </fill>
    <fill>
      <patternFill patternType="solid">
        <fgColor theme="0"/>
        <bgColor rgb="FFFFFFCC"/>
      </patternFill>
    </fill>
  </fills>
  <borders count="5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auto="1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 style="thin">
        <color theme="1"/>
      </left>
      <right/>
      <top style="thin">
        <color indexed="64"/>
      </top>
      <bottom style="thin">
        <color auto="1"/>
      </bottom>
      <diagonal/>
    </border>
  </borders>
  <cellStyleXfs count="5">
    <xf numFmtId="0" fontId="0" fillId="0" borderId="0"/>
    <xf numFmtId="0" fontId="13" fillId="0" borderId="0"/>
    <xf numFmtId="9" fontId="13" fillId="0" borderId="0" applyBorder="0" applyProtection="0"/>
    <xf numFmtId="9" fontId="13" fillId="0" borderId="0" applyBorder="0" applyProtection="0"/>
    <xf numFmtId="44" fontId="33" fillId="0" borderId="0" applyFont="0" applyFill="0" applyBorder="0" applyAlignment="0" applyProtection="0"/>
  </cellStyleXfs>
  <cellXfs count="37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0" fontId="13" fillId="0" borderId="0" xfId="2" applyNumberFormat="1"/>
    <xf numFmtId="0" fontId="4" fillId="0" borderId="0" xfId="0" applyFont="1"/>
    <xf numFmtId="49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 wrapText="1"/>
    </xf>
    <xf numFmtId="3" fontId="2" fillId="3" borderId="10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 wrapText="1"/>
    </xf>
    <xf numFmtId="3" fontId="3" fillId="5" borderId="15" xfId="0" applyNumberFormat="1" applyFont="1" applyFill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 wrapText="1"/>
    </xf>
    <xf numFmtId="3" fontId="1" fillId="0" borderId="0" xfId="0" applyNumberFormat="1" applyFont="1"/>
    <xf numFmtId="10" fontId="0" fillId="0" borderId="0" xfId="0" applyNumberFormat="1"/>
    <xf numFmtId="3" fontId="6" fillId="0" borderId="15" xfId="0" applyNumberFormat="1" applyFont="1" applyBorder="1" applyAlignment="1">
      <alignment horizontal="center" vertical="center" wrapText="1"/>
    </xf>
    <xf numFmtId="2" fontId="0" fillId="0" borderId="0" xfId="0" applyNumberFormat="1"/>
    <xf numFmtId="10" fontId="1" fillId="0" borderId="0" xfId="2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3" fontId="3" fillId="5" borderId="3" xfId="0" applyNumberFormat="1" applyFont="1" applyFill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10" fontId="1" fillId="0" borderId="0" xfId="0" applyNumberFormat="1" applyFont="1"/>
    <xf numFmtId="0" fontId="2" fillId="3" borderId="10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0" xfId="2" applyNumberFormat="1" applyFont="1"/>
    <xf numFmtId="10" fontId="1" fillId="0" borderId="0" xfId="2" applyNumberFormat="1" applyFont="1"/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 wrapText="1"/>
    </xf>
    <xf numFmtId="3" fontId="3" fillId="6" borderId="10" xfId="0" applyNumberFormat="1" applyFont="1" applyFill="1" applyBorder="1" applyAlignment="1">
      <alignment horizontal="center" vertical="center" wrapText="1"/>
    </xf>
    <xf numFmtId="10" fontId="3" fillId="0" borderId="22" xfId="2" applyNumberFormat="1" applyFont="1" applyBorder="1" applyAlignment="1">
      <alignment horizontal="center" vertical="center"/>
    </xf>
    <xf numFmtId="10" fontId="3" fillId="0" borderId="10" xfId="2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6" fillId="0" borderId="22" xfId="0" applyNumberFormat="1" applyFont="1" applyBorder="1" applyAlignment="1">
      <alignment horizontal="center" vertical="center" wrapText="1"/>
    </xf>
    <xf numFmtId="3" fontId="6" fillId="0" borderId="21" xfId="0" applyNumberFormat="1" applyFont="1" applyBorder="1" applyAlignment="1">
      <alignment horizontal="center" vertical="center" wrapText="1"/>
    </xf>
    <xf numFmtId="3" fontId="6" fillId="0" borderId="29" xfId="0" applyNumberFormat="1" applyFont="1" applyBorder="1" applyAlignment="1">
      <alignment horizontal="center" vertical="center" wrapText="1"/>
    </xf>
    <xf numFmtId="3" fontId="8" fillId="8" borderId="10" xfId="0" applyNumberFormat="1" applyFont="1" applyFill="1" applyBorder="1" applyAlignment="1">
      <alignment horizontal="center" vertical="center" wrapText="1"/>
    </xf>
    <xf numFmtId="3" fontId="6" fillId="0" borderId="28" xfId="0" applyNumberFormat="1" applyFont="1" applyBorder="1" applyAlignment="1">
      <alignment horizontal="center" vertical="center" wrapText="1"/>
    </xf>
    <xf numFmtId="3" fontId="8" fillId="8" borderId="8" xfId="0" applyNumberFormat="1" applyFont="1" applyFill="1" applyBorder="1" applyAlignment="1">
      <alignment horizontal="center" vertical="center" wrapText="1"/>
    </xf>
    <xf numFmtId="3" fontId="7" fillId="8" borderId="14" xfId="0" applyNumberFormat="1" applyFont="1" applyFill="1" applyBorder="1" applyAlignment="1">
      <alignment horizontal="center" vertical="center" wrapText="1"/>
    </xf>
    <xf numFmtId="3" fontId="7" fillId="8" borderId="16" xfId="0" applyNumberFormat="1" applyFont="1" applyFill="1" applyBorder="1" applyAlignment="1">
      <alignment horizontal="center" vertical="center" wrapText="1"/>
    </xf>
    <xf numFmtId="0" fontId="9" fillId="5" borderId="0" xfId="0" applyFont="1" applyFill="1"/>
    <xf numFmtId="49" fontId="3" fillId="0" borderId="19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/>
    </xf>
    <xf numFmtId="3" fontId="3" fillId="7" borderId="10" xfId="0" applyNumberFormat="1" applyFont="1" applyFill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3" fontId="3" fillId="5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9" xfId="0" applyFont="1" applyBorder="1"/>
    <xf numFmtId="3" fontId="2" fillId="3" borderId="20" xfId="0" applyNumberFormat="1" applyFont="1" applyFill="1" applyBorder="1" applyAlignment="1">
      <alignment horizontal="center" vertical="center" wrapText="1"/>
    </xf>
    <xf numFmtId="10" fontId="10" fillId="3" borderId="10" xfId="0" applyNumberFormat="1" applyFont="1" applyFill="1" applyBorder="1" applyAlignment="1">
      <alignment horizontal="center" vertical="center"/>
    </xf>
    <xf numFmtId="10" fontId="11" fillId="10" borderId="10" xfId="0" applyNumberFormat="1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4" fontId="11" fillId="9" borderId="10" xfId="0" applyNumberFormat="1" applyFont="1" applyFill="1" applyBorder="1" applyAlignment="1">
      <alignment horizontal="center" vertical="center"/>
    </xf>
    <xf numFmtId="2" fontId="7" fillId="9" borderId="10" xfId="0" applyNumberFormat="1" applyFont="1" applyFill="1" applyBorder="1" applyAlignment="1">
      <alignment horizontal="center" vertical="center"/>
    </xf>
    <xf numFmtId="2" fontId="7" fillId="8" borderId="10" xfId="0" applyNumberFormat="1" applyFont="1" applyFill="1" applyBorder="1" applyAlignment="1">
      <alignment horizontal="center" vertical="center"/>
    </xf>
    <xf numFmtId="10" fontId="3" fillId="0" borderId="10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10" fontId="11" fillId="9" borderId="10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10" fontId="2" fillId="9" borderId="10" xfId="0" applyNumberFormat="1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/>
    <xf numFmtId="0" fontId="2" fillId="3" borderId="20" xfId="0" applyFont="1" applyFill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10" fontId="3" fillId="11" borderId="10" xfId="0" applyNumberFormat="1" applyFont="1" applyFill="1" applyBorder="1" applyAlignment="1">
      <alignment horizontal="center" vertical="center"/>
    </xf>
    <xf numFmtId="3" fontId="3" fillId="11" borderId="10" xfId="0" applyNumberFormat="1" applyFont="1" applyFill="1" applyBorder="1" applyAlignment="1">
      <alignment horizontal="center" vertical="center"/>
    </xf>
    <xf numFmtId="0" fontId="3" fillId="11" borderId="10" xfId="0" applyFont="1" applyFill="1" applyBorder="1" applyAlignment="1">
      <alignment horizontal="center" vertical="center"/>
    </xf>
    <xf numFmtId="2" fontId="3" fillId="11" borderId="10" xfId="0" applyNumberFormat="1" applyFont="1" applyFill="1" applyBorder="1" applyAlignment="1">
      <alignment horizontal="center" vertical="center"/>
    </xf>
    <xf numFmtId="4" fontId="3" fillId="7" borderId="10" xfId="0" applyNumberFormat="1" applyFont="1" applyFill="1" applyBorder="1" applyAlignment="1">
      <alignment horizontal="center" vertical="center"/>
    </xf>
    <xf numFmtId="4" fontId="3" fillId="11" borderId="10" xfId="0" applyNumberFormat="1" applyFont="1" applyFill="1" applyBorder="1" applyAlignment="1">
      <alignment horizontal="center" vertical="center"/>
    </xf>
    <xf numFmtId="10" fontId="3" fillId="11" borderId="22" xfId="2" applyNumberFormat="1" applyFont="1" applyFill="1" applyBorder="1" applyAlignment="1">
      <alignment horizontal="center" vertical="center"/>
    </xf>
    <xf numFmtId="10" fontId="10" fillId="3" borderId="10" xfId="0" applyNumberFormat="1" applyFont="1" applyFill="1" applyBorder="1" applyAlignment="1">
      <alignment horizontal="center" vertical="center" wrapText="1"/>
    </xf>
    <xf numFmtId="10" fontId="11" fillId="3" borderId="10" xfId="0" applyNumberFormat="1" applyFont="1" applyFill="1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center" vertical="center"/>
    </xf>
    <xf numFmtId="3" fontId="2" fillId="3" borderId="10" xfId="0" applyNumberFormat="1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vertical="center"/>
    </xf>
    <xf numFmtId="3" fontId="6" fillId="0" borderId="9" xfId="0" applyNumberFormat="1" applyFont="1" applyBorder="1" applyAlignment="1">
      <alignment horizontal="center" vertical="center" wrapText="1"/>
    </xf>
    <xf numFmtId="3" fontId="6" fillId="0" borderId="26" xfId="0" applyNumberFormat="1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center" wrapText="1"/>
    </xf>
    <xf numFmtId="3" fontId="6" fillId="7" borderId="10" xfId="0" applyNumberFormat="1" applyFont="1" applyFill="1" applyBorder="1" applyAlignment="1">
      <alignment horizontal="center" vertical="center" wrapText="1"/>
    </xf>
    <xf numFmtId="3" fontId="6" fillId="11" borderId="10" xfId="0" applyNumberFormat="1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6" fillId="0" borderId="2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0" fontId="2" fillId="0" borderId="8" xfId="0" applyNumberFormat="1" applyFont="1" applyBorder="1" applyAlignment="1">
      <alignment horizontal="center" vertical="center"/>
    </xf>
    <xf numFmtId="10" fontId="3" fillId="0" borderId="20" xfId="0" applyNumberFormat="1" applyFont="1" applyBorder="1" applyAlignment="1">
      <alignment horizontal="center" vertical="center"/>
    </xf>
    <xf numFmtId="10" fontId="3" fillId="11" borderId="20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 wrapText="1"/>
    </xf>
    <xf numFmtId="3" fontId="3" fillId="0" borderId="20" xfId="0" applyNumberFormat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3" fontId="6" fillId="5" borderId="20" xfId="0" applyNumberFormat="1" applyFont="1" applyFill="1" applyBorder="1" applyAlignment="1">
      <alignment horizontal="center" vertical="center" wrapText="1"/>
    </xf>
    <xf numFmtId="3" fontId="3" fillId="6" borderId="15" xfId="0" applyNumberFormat="1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3" fontId="6" fillId="0" borderId="20" xfId="0" applyNumberFormat="1" applyFont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 wrapText="1"/>
    </xf>
    <xf numFmtId="3" fontId="3" fillId="6" borderId="6" xfId="0" applyNumberFormat="1" applyFont="1" applyFill="1" applyBorder="1" applyAlignment="1">
      <alignment horizontal="center" vertical="center" wrapText="1"/>
    </xf>
    <xf numFmtId="3" fontId="8" fillId="8" borderId="31" xfId="0" applyNumberFormat="1" applyFont="1" applyFill="1" applyBorder="1" applyAlignment="1">
      <alignment horizontal="center" vertical="center" wrapText="1"/>
    </xf>
    <xf numFmtId="3" fontId="8" fillId="8" borderId="18" xfId="0" applyNumberFormat="1" applyFont="1" applyFill="1" applyBorder="1" applyAlignment="1">
      <alignment horizontal="center" vertical="center" wrapText="1"/>
    </xf>
    <xf numFmtId="9" fontId="3" fillId="7" borderId="3" xfId="2" applyFont="1" applyFill="1" applyBorder="1" applyAlignment="1">
      <alignment horizontal="center" vertical="center"/>
    </xf>
    <xf numFmtId="9" fontId="3" fillId="0" borderId="3" xfId="2" applyFont="1" applyBorder="1" applyAlignment="1">
      <alignment horizontal="center" vertical="center"/>
    </xf>
    <xf numFmtId="0" fontId="6" fillId="11" borderId="34" xfId="0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 wrapText="1"/>
    </xf>
    <xf numFmtId="3" fontId="6" fillId="11" borderId="21" xfId="0" applyNumberFormat="1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/>
    </xf>
    <xf numFmtId="3" fontId="6" fillId="11" borderId="10" xfId="0" applyNumberFormat="1" applyFont="1" applyFill="1" applyBorder="1" applyAlignment="1">
      <alignment horizontal="center" vertical="center"/>
    </xf>
    <xf numFmtId="3" fontId="3" fillId="11" borderId="10" xfId="0" applyNumberFormat="1" applyFont="1" applyFill="1" applyBorder="1" applyAlignment="1">
      <alignment horizontal="center" vertical="center" wrapText="1"/>
    </xf>
    <xf numFmtId="0" fontId="3" fillId="11" borderId="10" xfId="0" applyFont="1" applyFill="1" applyBorder="1" applyAlignment="1">
      <alignment horizontal="center" vertical="center" wrapText="1"/>
    </xf>
    <xf numFmtId="3" fontId="2" fillId="3" borderId="25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1" fillId="0" borderId="38" xfId="0" applyFont="1" applyBorder="1"/>
    <xf numFmtId="0" fontId="2" fillId="0" borderId="39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1" fillId="0" borderId="39" xfId="0" applyFont="1" applyBorder="1"/>
    <xf numFmtId="0" fontId="2" fillId="0" borderId="41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1" fillId="0" borderId="43" xfId="0" applyFont="1" applyBorder="1"/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6" fillId="0" borderId="34" xfId="0" applyFont="1" applyBorder="1" applyAlignment="1">
      <alignment horizontal="center" vertical="center" wrapText="1"/>
    </xf>
    <xf numFmtId="10" fontId="6" fillId="0" borderId="10" xfId="0" applyNumberFormat="1" applyFont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 wrapText="1"/>
    </xf>
    <xf numFmtId="3" fontId="6" fillId="11" borderId="26" xfId="0" applyNumberFormat="1" applyFont="1" applyFill="1" applyBorder="1" applyAlignment="1">
      <alignment horizontal="center" vertical="center" wrapText="1"/>
    </xf>
    <xf numFmtId="3" fontId="6" fillId="11" borderId="12" xfId="0" applyNumberFormat="1" applyFont="1" applyFill="1" applyBorder="1" applyAlignment="1">
      <alignment horizontal="center" vertical="center" wrapText="1"/>
    </xf>
    <xf numFmtId="3" fontId="6" fillId="11" borderId="22" xfId="0" applyNumberFormat="1" applyFont="1" applyFill="1" applyBorder="1" applyAlignment="1">
      <alignment horizontal="center" vertical="center" wrapText="1"/>
    </xf>
    <xf numFmtId="3" fontId="6" fillId="11" borderId="16" xfId="0" applyNumberFormat="1" applyFont="1" applyFill="1" applyBorder="1" applyAlignment="1">
      <alignment horizontal="center" vertical="center" wrapText="1"/>
    </xf>
    <xf numFmtId="49" fontId="3" fillId="11" borderId="2" xfId="0" applyNumberFormat="1" applyFont="1" applyFill="1" applyBorder="1" applyAlignment="1">
      <alignment horizontal="center" vertical="center"/>
    </xf>
    <xf numFmtId="3" fontId="6" fillId="6" borderId="20" xfId="0" applyNumberFormat="1" applyFont="1" applyFill="1" applyBorder="1" applyAlignment="1">
      <alignment horizontal="center" vertical="center" wrapText="1"/>
    </xf>
    <xf numFmtId="3" fontId="3" fillId="11" borderId="16" xfId="0" applyNumberFormat="1" applyFont="1" applyFill="1" applyBorder="1" applyAlignment="1">
      <alignment horizontal="center" vertical="center" wrapText="1"/>
    </xf>
    <xf numFmtId="3" fontId="3" fillId="11" borderId="20" xfId="0" applyNumberFormat="1" applyFont="1" applyFill="1" applyBorder="1" applyAlignment="1">
      <alignment horizontal="center" vertical="center" wrapText="1"/>
    </xf>
    <xf numFmtId="9" fontId="3" fillId="11" borderId="3" xfId="2" applyFont="1" applyFill="1" applyBorder="1" applyAlignment="1">
      <alignment horizontal="center" vertical="center"/>
    </xf>
    <xf numFmtId="10" fontId="6" fillId="11" borderId="10" xfId="0" applyNumberFormat="1" applyFont="1" applyFill="1" applyBorder="1" applyAlignment="1">
      <alignment horizontal="center" vertical="center"/>
    </xf>
    <xf numFmtId="9" fontId="6" fillId="0" borderId="3" xfId="2" applyFont="1" applyBorder="1" applyAlignment="1">
      <alignment horizontal="center" vertical="center"/>
    </xf>
    <xf numFmtId="0" fontId="22" fillId="0" borderId="0" xfId="0" applyFont="1"/>
    <xf numFmtId="49" fontId="3" fillId="0" borderId="1" xfId="0" applyNumberFormat="1" applyFont="1" applyBorder="1" applyAlignment="1">
      <alignment vertical="center" wrapText="1"/>
    </xf>
    <xf numFmtId="3" fontId="3" fillId="5" borderId="2" xfId="0" applyNumberFormat="1" applyFont="1" applyFill="1" applyBorder="1" applyAlignment="1">
      <alignment horizontal="center" vertical="center" wrapText="1"/>
    </xf>
    <xf numFmtId="3" fontId="6" fillId="11" borderId="2" xfId="0" applyNumberFormat="1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/>
    </xf>
    <xf numFmtId="3" fontId="3" fillId="5" borderId="0" xfId="0" applyNumberFormat="1" applyFont="1" applyFill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3" fontId="6" fillId="11" borderId="0" xfId="0" applyNumberFormat="1" applyFont="1" applyFill="1" applyAlignment="1">
      <alignment horizontal="center" vertical="center" wrapText="1"/>
    </xf>
    <xf numFmtId="3" fontId="3" fillId="5" borderId="5" xfId="0" applyNumberFormat="1" applyFont="1" applyFill="1" applyBorder="1" applyAlignment="1">
      <alignment horizontal="center" vertical="center" wrapText="1"/>
    </xf>
    <xf numFmtId="3" fontId="3" fillId="5" borderId="17" xfId="0" applyNumberFormat="1" applyFont="1" applyFill="1" applyBorder="1" applyAlignment="1">
      <alignment horizontal="center" vertical="center" wrapText="1"/>
    </xf>
    <xf numFmtId="3" fontId="6" fillId="0" borderId="31" xfId="0" applyNumberFormat="1" applyFont="1" applyBorder="1" applyAlignment="1">
      <alignment horizontal="center" vertical="center" wrapText="1"/>
    </xf>
    <xf numFmtId="3" fontId="6" fillId="11" borderId="31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4" fillId="13" borderId="1" xfId="0" applyFont="1" applyFill="1" applyBorder="1" applyAlignment="1">
      <alignment horizontal="center" vertical="center" wrapText="1"/>
    </xf>
    <xf numFmtId="49" fontId="3" fillId="0" borderId="23" xfId="0" applyNumberFormat="1" applyFont="1" applyBorder="1" applyAlignment="1">
      <alignment vertical="center"/>
    </xf>
    <xf numFmtId="0" fontId="3" fillId="11" borderId="2" xfId="0" applyFont="1" applyFill="1" applyBorder="1" applyAlignment="1">
      <alignment horizontal="center" vertical="center"/>
    </xf>
    <xf numFmtId="49" fontId="25" fillId="5" borderId="23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 wrapText="1"/>
    </xf>
    <xf numFmtId="49" fontId="19" fillId="5" borderId="2" xfId="0" applyNumberFormat="1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3" fontId="6" fillId="7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24" fillId="13" borderId="2" xfId="0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3" fontId="3" fillId="11" borderId="0" xfId="0" applyNumberFormat="1" applyFont="1" applyFill="1" applyAlignment="1">
      <alignment horizontal="center" vertical="center" wrapText="1"/>
    </xf>
    <xf numFmtId="3" fontId="3" fillId="6" borderId="2" xfId="0" applyNumberFormat="1" applyFont="1" applyFill="1" applyBorder="1" applyAlignment="1">
      <alignment horizontal="center" vertical="center" wrapText="1"/>
    </xf>
    <xf numFmtId="3" fontId="3" fillId="6" borderId="3" xfId="0" applyNumberFormat="1" applyFont="1" applyFill="1" applyBorder="1" applyAlignment="1">
      <alignment horizontal="center" vertical="center" wrapText="1"/>
    </xf>
    <xf numFmtId="0" fontId="23" fillId="15" borderId="10" xfId="0" applyFont="1" applyFill="1" applyBorder="1" applyAlignment="1">
      <alignment horizontal="center" vertical="center"/>
    </xf>
    <xf numFmtId="0" fontId="27" fillId="13" borderId="10" xfId="0" applyFont="1" applyFill="1" applyBorder="1" applyAlignment="1">
      <alignment horizontal="center" vertical="center"/>
    </xf>
    <xf numFmtId="9" fontId="26" fillId="0" borderId="8" xfId="0" applyNumberFormat="1" applyFont="1" applyBorder="1" applyAlignment="1">
      <alignment horizontal="center" vertical="center" wrapText="1"/>
    </xf>
    <xf numFmtId="9" fontId="26" fillId="0" borderId="10" xfId="0" applyNumberFormat="1" applyFont="1" applyBorder="1" applyAlignment="1">
      <alignment horizontal="center" vertical="center" wrapText="1"/>
    </xf>
    <xf numFmtId="0" fontId="24" fillId="13" borderId="19" xfId="0" applyFont="1" applyFill="1" applyBorder="1" applyAlignment="1">
      <alignment horizontal="center" vertical="center" wrapText="1"/>
    </xf>
    <xf numFmtId="0" fontId="24" fillId="13" borderId="0" xfId="0" applyFont="1" applyFill="1" applyAlignment="1">
      <alignment horizontal="center" vertical="center" wrapText="1"/>
    </xf>
    <xf numFmtId="9" fontId="26" fillId="0" borderId="0" xfId="0" applyNumberFormat="1" applyFont="1" applyAlignment="1">
      <alignment horizontal="center" vertical="center" wrapText="1"/>
    </xf>
    <xf numFmtId="3" fontId="3" fillId="5" borderId="0" xfId="0" applyNumberFormat="1" applyFont="1" applyFill="1" applyAlignment="1">
      <alignment horizontal="center" vertical="center"/>
    </xf>
    <xf numFmtId="3" fontId="27" fillId="0" borderId="10" xfId="0" applyNumberFormat="1" applyFont="1" applyBorder="1" applyAlignment="1">
      <alignment horizontal="center" vertical="center"/>
    </xf>
    <xf numFmtId="3" fontId="2" fillId="22" borderId="10" xfId="0" applyNumberFormat="1" applyFont="1" applyFill="1" applyBorder="1" applyAlignment="1">
      <alignment horizontal="center" vertical="center" wrapText="1"/>
    </xf>
    <xf numFmtId="3" fontId="2" fillId="10" borderId="10" xfId="0" applyNumberFormat="1" applyFont="1" applyFill="1" applyBorder="1" applyAlignment="1">
      <alignment horizontal="center" vertical="center" wrapText="1"/>
    </xf>
    <xf numFmtId="0" fontId="2" fillId="22" borderId="20" xfId="0" applyFont="1" applyFill="1" applyBorder="1" applyAlignment="1">
      <alignment horizontal="center" vertical="center"/>
    </xf>
    <xf numFmtId="3" fontId="2" fillId="22" borderId="10" xfId="0" applyNumberFormat="1" applyFont="1" applyFill="1" applyBorder="1" applyAlignment="1">
      <alignment horizontal="center" vertical="center"/>
    </xf>
    <xf numFmtId="3" fontId="2" fillId="14" borderId="10" xfId="0" applyNumberFormat="1" applyFont="1" applyFill="1" applyBorder="1" applyAlignment="1">
      <alignment horizontal="center" vertical="center" wrapText="1"/>
    </xf>
    <xf numFmtId="3" fontId="7" fillId="14" borderId="10" xfId="0" applyNumberFormat="1" applyFont="1" applyFill="1" applyBorder="1" applyAlignment="1">
      <alignment horizontal="center" vertical="center" wrapText="1"/>
    </xf>
    <xf numFmtId="0" fontId="28" fillId="14" borderId="10" xfId="0" applyFont="1" applyFill="1" applyBorder="1" applyAlignment="1">
      <alignment horizontal="center" vertical="center"/>
    </xf>
    <xf numFmtId="3" fontId="2" fillId="3" borderId="18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Border="1" applyAlignment="1">
      <alignment vertical="center"/>
    </xf>
    <xf numFmtId="49" fontId="11" fillId="0" borderId="20" xfId="0" applyNumberFormat="1" applyFont="1" applyBorder="1" applyAlignment="1">
      <alignment vertical="center"/>
    </xf>
    <xf numFmtId="10" fontId="10" fillId="14" borderId="8" xfId="0" applyNumberFormat="1" applyFont="1" applyFill="1" applyBorder="1" applyAlignment="1">
      <alignment horizontal="center" vertical="center"/>
    </xf>
    <xf numFmtId="10" fontId="11" fillId="3" borderId="10" xfId="0" applyNumberFormat="1" applyFont="1" applyFill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11" borderId="10" xfId="0" applyNumberFormat="1" applyFont="1" applyFill="1" applyBorder="1" applyAlignment="1">
      <alignment horizontal="center" vertical="center"/>
    </xf>
    <xf numFmtId="3" fontId="27" fillId="25" borderId="10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3" fontId="28" fillId="14" borderId="10" xfId="0" applyNumberFormat="1" applyFont="1" applyFill="1" applyBorder="1" applyAlignment="1">
      <alignment horizontal="center" vertical="center"/>
    </xf>
    <xf numFmtId="3" fontId="2" fillId="3" borderId="27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3" fontId="7" fillId="22" borderId="10" xfId="0" applyNumberFormat="1" applyFont="1" applyFill="1" applyBorder="1" applyAlignment="1">
      <alignment horizontal="center" vertical="center"/>
    </xf>
    <xf numFmtId="10" fontId="31" fillId="3" borderId="10" xfId="0" applyNumberFormat="1" applyFont="1" applyFill="1" applyBorder="1" applyAlignment="1">
      <alignment horizontal="center" vertical="center" wrapText="1"/>
    </xf>
    <xf numFmtId="3" fontId="6" fillId="5" borderId="10" xfId="0" applyNumberFormat="1" applyFont="1" applyFill="1" applyBorder="1" applyAlignment="1">
      <alignment horizontal="center" vertical="center"/>
    </xf>
    <xf numFmtId="10" fontId="2" fillId="14" borderId="8" xfId="0" applyNumberFormat="1" applyFont="1" applyFill="1" applyBorder="1" applyAlignment="1">
      <alignment horizontal="center" vertical="center"/>
    </xf>
    <xf numFmtId="10" fontId="3" fillId="0" borderId="28" xfId="2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7" fontId="3" fillId="0" borderId="10" xfId="4" applyNumberFormat="1" applyFont="1" applyFill="1" applyBorder="1" applyAlignment="1">
      <alignment horizontal="center" vertical="center"/>
    </xf>
    <xf numFmtId="3" fontId="2" fillId="3" borderId="51" xfId="0" applyNumberFormat="1" applyFont="1" applyFill="1" applyBorder="1" applyAlignment="1">
      <alignment horizontal="center" vertical="center" wrapText="1"/>
    </xf>
    <xf numFmtId="3" fontId="34" fillId="0" borderId="10" xfId="0" applyNumberFormat="1" applyFont="1" applyBorder="1" applyAlignment="1">
      <alignment horizontal="center" vertical="center"/>
    </xf>
    <xf numFmtId="0" fontId="35" fillId="0" borderId="0" xfId="0" applyFont="1"/>
    <xf numFmtId="168" fontId="2" fillId="9" borderId="10" xfId="0" applyNumberFormat="1" applyFont="1" applyFill="1" applyBorder="1" applyAlignment="1">
      <alignment horizontal="center" vertical="center"/>
    </xf>
    <xf numFmtId="10" fontId="3" fillId="0" borderId="3" xfId="2" applyNumberFormat="1" applyFont="1" applyBorder="1" applyAlignment="1">
      <alignment horizontal="center" vertical="center"/>
    </xf>
    <xf numFmtId="0" fontId="14" fillId="13" borderId="1" xfId="0" applyFont="1" applyFill="1" applyBorder="1" applyAlignment="1">
      <alignment horizontal="center" vertical="center"/>
    </xf>
    <xf numFmtId="0" fontId="14" fillId="13" borderId="2" xfId="0" applyFont="1" applyFill="1" applyBorder="1" applyAlignment="1">
      <alignment horizontal="center" vertical="center"/>
    </xf>
    <xf numFmtId="0" fontId="14" fillId="13" borderId="3" xfId="0" applyFont="1" applyFill="1" applyBorder="1" applyAlignment="1">
      <alignment horizontal="center" vertical="center"/>
    </xf>
    <xf numFmtId="0" fontId="24" fillId="13" borderId="1" xfId="0" applyFont="1" applyFill="1" applyBorder="1" applyAlignment="1">
      <alignment horizontal="left" vertical="center" wrapText="1"/>
    </xf>
    <xf numFmtId="0" fontId="24" fillId="13" borderId="3" xfId="0" applyFont="1" applyFill="1" applyBorder="1" applyAlignment="1">
      <alignment horizontal="left" vertical="center" wrapText="1"/>
    </xf>
    <xf numFmtId="0" fontId="24" fillId="23" borderId="1" xfId="0" applyFont="1" applyFill="1" applyBorder="1" applyAlignment="1">
      <alignment horizontal="center" vertical="center" wrapText="1"/>
    </xf>
    <xf numFmtId="0" fontId="24" fillId="23" borderId="2" xfId="0" applyFont="1" applyFill="1" applyBorder="1" applyAlignment="1">
      <alignment horizontal="center" vertical="center" wrapText="1"/>
    </xf>
    <xf numFmtId="0" fontId="23" fillId="21" borderId="1" xfId="0" applyFont="1" applyFill="1" applyBorder="1" applyAlignment="1">
      <alignment horizontal="center" vertical="center" wrapText="1"/>
    </xf>
    <xf numFmtId="0" fontId="23" fillId="21" borderId="2" xfId="0" applyFont="1" applyFill="1" applyBorder="1" applyAlignment="1">
      <alignment horizontal="center" vertical="center" wrapText="1"/>
    </xf>
    <xf numFmtId="0" fontId="23" fillId="21" borderId="3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14" borderId="1" xfId="0" applyFont="1" applyFill="1" applyBorder="1" applyAlignment="1">
      <alignment horizontal="center" vertical="center" wrapText="1"/>
    </xf>
    <xf numFmtId="0" fontId="23" fillId="14" borderId="2" xfId="0" applyFont="1" applyFill="1" applyBorder="1" applyAlignment="1">
      <alignment horizontal="center" vertical="center" wrapText="1"/>
    </xf>
    <xf numFmtId="0" fontId="23" fillId="14" borderId="3" xfId="0" applyFont="1" applyFill="1" applyBorder="1" applyAlignment="1">
      <alignment horizontal="center" vertical="center" wrapText="1"/>
    </xf>
    <xf numFmtId="0" fontId="23" fillId="24" borderId="1" xfId="0" applyFont="1" applyFill="1" applyBorder="1" applyAlignment="1">
      <alignment horizontal="center" vertical="center"/>
    </xf>
    <xf numFmtId="0" fontId="23" fillId="24" borderId="2" xfId="0" applyFont="1" applyFill="1" applyBorder="1" applyAlignment="1">
      <alignment horizontal="center" vertical="center"/>
    </xf>
    <xf numFmtId="0" fontId="23" fillId="24" borderId="3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4" fillId="16" borderId="1" xfId="0" applyFont="1" applyFill="1" applyBorder="1" applyAlignment="1">
      <alignment horizontal="center" vertical="center"/>
    </xf>
    <xf numFmtId="0" fontId="24" fillId="16" borderId="2" xfId="0" applyFont="1" applyFill="1" applyBorder="1" applyAlignment="1">
      <alignment horizontal="center" vertical="center"/>
    </xf>
    <xf numFmtId="0" fontId="24" fillId="16" borderId="3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9" fillId="13" borderId="1" xfId="0" applyFont="1" applyFill="1" applyBorder="1" applyAlignment="1">
      <alignment horizontal="center" vertical="center" wrapText="1"/>
    </xf>
    <xf numFmtId="0" fontId="29" fillId="13" borderId="2" xfId="0" applyFont="1" applyFill="1" applyBorder="1" applyAlignment="1">
      <alignment horizontal="center" vertical="center" wrapText="1"/>
    </xf>
    <xf numFmtId="0" fontId="29" fillId="13" borderId="3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6" fillId="13" borderId="3" xfId="0" applyFont="1" applyFill="1" applyBorder="1" applyAlignment="1">
      <alignment horizontal="center" vertical="center" wrapText="1"/>
    </xf>
    <xf numFmtId="0" fontId="29" fillId="13" borderId="1" xfId="0" applyFont="1" applyFill="1" applyBorder="1" applyAlignment="1">
      <alignment horizontal="left" vertical="center" wrapText="1"/>
    </xf>
    <xf numFmtId="0" fontId="29" fillId="13" borderId="3" xfId="0" applyFont="1" applyFill="1" applyBorder="1" applyAlignment="1">
      <alignment horizontal="left" vertical="center" wrapText="1"/>
    </xf>
    <xf numFmtId="0" fontId="23" fillId="15" borderId="1" xfId="0" applyFont="1" applyFill="1" applyBorder="1" applyAlignment="1">
      <alignment horizontal="center" vertical="center" wrapText="1"/>
    </xf>
    <xf numFmtId="0" fontId="23" fillId="15" borderId="3" xfId="0" applyFont="1" applyFill="1" applyBorder="1" applyAlignment="1">
      <alignment horizontal="center" vertical="center" wrapText="1"/>
    </xf>
    <xf numFmtId="0" fontId="23" fillId="16" borderId="1" xfId="0" applyFont="1" applyFill="1" applyBorder="1" applyAlignment="1">
      <alignment horizontal="center" vertical="center" wrapText="1"/>
    </xf>
    <xf numFmtId="0" fontId="23" fillId="16" borderId="2" xfId="0" applyFont="1" applyFill="1" applyBorder="1" applyAlignment="1">
      <alignment horizontal="center" vertical="center" wrapText="1"/>
    </xf>
    <xf numFmtId="0" fontId="23" fillId="16" borderId="3" xfId="0" applyFont="1" applyFill="1" applyBorder="1" applyAlignment="1">
      <alignment horizontal="center" vertical="center" wrapText="1"/>
    </xf>
    <xf numFmtId="0" fontId="23" fillId="17" borderId="1" xfId="0" applyFont="1" applyFill="1" applyBorder="1" applyAlignment="1">
      <alignment horizontal="center" vertical="center" wrapText="1"/>
    </xf>
    <xf numFmtId="0" fontId="23" fillId="17" borderId="2" xfId="0" applyFont="1" applyFill="1" applyBorder="1" applyAlignment="1">
      <alignment horizontal="center" vertical="center" wrapText="1"/>
    </xf>
    <xf numFmtId="0" fontId="23" fillId="17" borderId="3" xfId="0" applyFont="1" applyFill="1" applyBorder="1" applyAlignment="1">
      <alignment horizontal="center" vertical="center" wrapText="1"/>
    </xf>
    <xf numFmtId="0" fontId="23" fillId="18" borderId="1" xfId="0" applyFont="1" applyFill="1" applyBorder="1" applyAlignment="1">
      <alignment horizontal="center" vertical="center" wrapText="1"/>
    </xf>
    <xf numFmtId="0" fontId="23" fillId="18" borderId="2" xfId="0" applyFont="1" applyFill="1" applyBorder="1" applyAlignment="1">
      <alignment horizontal="center" vertical="center" wrapText="1"/>
    </xf>
    <xf numFmtId="0" fontId="23" fillId="18" borderId="3" xfId="0" applyFont="1" applyFill="1" applyBorder="1" applyAlignment="1">
      <alignment horizontal="center" vertical="center" wrapText="1"/>
    </xf>
    <xf numFmtId="0" fontId="23" fillId="19" borderId="1" xfId="0" applyFont="1" applyFill="1" applyBorder="1" applyAlignment="1">
      <alignment horizontal="center" vertical="center" wrapText="1"/>
    </xf>
    <xf numFmtId="0" fontId="23" fillId="19" borderId="2" xfId="0" applyFont="1" applyFill="1" applyBorder="1" applyAlignment="1">
      <alignment horizontal="center" vertical="center" wrapText="1"/>
    </xf>
    <xf numFmtId="0" fontId="23" fillId="19" borderId="3" xfId="0" applyFont="1" applyFill="1" applyBorder="1" applyAlignment="1">
      <alignment horizontal="center" vertical="center" wrapText="1"/>
    </xf>
    <xf numFmtId="0" fontId="23" fillId="20" borderId="1" xfId="0" applyFont="1" applyFill="1" applyBorder="1" applyAlignment="1">
      <alignment horizontal="center" vertical="center" wrapText="1"/>
    </xf>
    <xf numFmtId="0" fontId="23" fillId="20" borderId="2" xfId="0" applyFont="1" applyFill="1" applyBorder="1" applyAlignment="1">
      <alignment horizontal="center" vertical="center" wrapText="1"/>
    </xf>
    <xf numFmtId="0" fontId="23" fillId="20" borderId="3" xfId="0" applyFont="1" applyFill="1" applyBorder="1" applyAlignment="1">
      <alignment horizontal="center" vertical="center" wrapText="1"/>
    </xf>
    <xf numFmtId="0" fontId="24" fillId="13" borderId="1" xfId="0" applyFont="1" applyFill="1" applyBorder="1" applyAlignment="1">
      <alignment horizontal="center" vertical="center" wrapText="1"/>
    </xf>
    <xf numFmtId="0" fontId="24" fillId="13" borderId="2" xfId="0" applyFont="1" applyFill="1" applyBorder="1" applyAlignment="1">
      <alignment horizontal="center" vertical="center" wrapText="1"/>
    </xf>
    <xf numFmtId="0" fontId="24" fillId="13" borderId="1" xfId="0" applyFont="1" applyFill="1" applyBorder="1" applyAlignment="1">
      <alignment horizontal="left" vertical="center"/>
    </xf>
    <xf numFmtId="0" fontId="24" fillId="13" borderId="3" xfId="0" applyFont="1" applyFill="1" applyBorder="1" applyAlignment="1">
      <alignment horizontal="left" vertical="center"/>
    </xf>
    <xf numFmtId="0" fontId="24" fillId="13" borderId="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3" fillId="13" borderId="10" xfId="0" applyFont="1" applyFill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0" fillId="13" borderId="1" xfId="0" applyFont="1" applyFill="1" applyBorder="1" applyAlignment="1">
      <alignment horizontal="left" vertical="center" wrapText="1"/>
    </xf>
    <xf numFmtId="0" fontId="30" fillId="13" borderId="3" xfId="0" applyFont="1" applyFill="1" applyBorder="1" applyAlignment="1">
      <alignment horizontal="left" vertical="center" wrapText="1"/>
    </xf>
    <xf numFmtId="0" fontId="24" fillId="23" borderId="3" xfId="0" applyFont="1" applyFill="1" applyBorder="1" applyAlignment="1">
      <alignment horizontal="center" vertical="center" wrapText="1"/>
    </xf>
    <xf numFmtId="0" fontId="23" fillId="14" borderId="1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3" fontId="7" fillId="3" borderId="8" xfId="0" applyNumberFormat="1" applyFont="1" applyFill="1" applyBorder="1" applyAlignment="1">
      <alignment horizontal="center" vertical="center" wrapText="1"/>
    </xf>
    <xf numFmtId="3" fontId="7" fillId="3" borderId="30" xfId="0" applyNumberFormat="1" applyFont="1" applyFill="1" applyBorder="1" applyAlignment="1">
      <alignment horizontal="center" vertical="center" wrapText="1"/>
    </xf>
    <xf numFmtId="3" fontId="7" fillId="3" borderId="2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4" fillId="23" borderId="1" xfId="0" applyFont="1" applyFill="1" applyBorder="1" applyAlignment="1">
      <alignment horizontal="center" vertical="center"/>
    </xf>
    <xf numFmtId="0" fontId="24" fillId="23" borderId="3" xfId="0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4" fillId="13" borderId="35" xfId="0" applyFont="1" applyFill="1" applyBorder="1" applyAlignment="1">
      <alignment horizontal="left" vertical="center" wrapText="1"/>
    </xf>
    <xf numFmtId="0" fontId="24" fillId="13" borderId="34" xfId="0" applyFont="1" applyFill="1" applyBorder="1" applyAlignment="1">
      <alignment horizontal="left" vertical="center" wrapText="1"/>
    </xf>
    <xf numFmtId="0" fontId="7" fillId="14" borderId="33" xfId="0" applyFont="1" applyFill="1" applyBorder="1" applyAlignment="1">
      <alignment horizontal="center" vertical="center" wrapText="1"/>
    </xf>
    <xf numFmtId="0" fontId="7" fillId="14" borderId="50" xfId="0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left" vertical="center" wrapText="1"/>
    </xf>
    <xf numFmtId="49" fontId="7" fillId="5" borderId="3" xfId="0" applyNumberFormat="1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26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12" fillId="5" borderId="8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7" fillId="10" borderId="10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right" vertical="center" wrapText="1"/>
    </xf>
    <xf numFmtId="0" fontId="12" fillId="5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right" vertical="center" wrapText="1"/>
    </xf>
    <xf numFmtId="0" fontId="2" fillId="10" borderId="10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/>
    </xf>
    <xf numFmtId="10" fontId="2" fillId="10" borderId="10" xfId="0" applyNumberFormat="1" applyFont="1" applyFill="1" applyBorder="1" applyAlignment="1">
      <alignment horizontal="left" vertical="center" wrapText="1"/>
    </xf>
    <xf numFmtId="0" fontId="3" fillId="5" borderId="0" xfId="0" applyFont="1" applyFill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12" fillId="0" borderId="10" xfId="0" applyFont="1" applyBorder="1" applyAlignment="1">
      <alignment horizontal="center" vertical="center"/>
    </xf>
    <xf numFmtId="0" fontId="27" fillId="13" borderId="1" xfId="0" applyFont="1" applyFill="1" applyBorder="1" applyAlignment="1">
      <alignment horizontal="right" vertical="center" wrapText="1"/>
    </xf>
    <xf numFmtId="0" fontId="27" fillId="13" borderId="3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0" fontId="7" fillId="12" borderId="23" xfId="0" applyNumberFormat="1" applyFont="1" applyFill="1" applyBorder="1" applyAlignment="1">
      <alignment horizontal="left" vertical="center" wrapText="1"/>
    </xf>
    <xf numFmtId="10" fontId="7" fillId="12" borderId="32" xfId="0" applyNumberFormat="1" applyFont="1" applyFill="1" applyBorder="1" applyAlignment="1">
      <alignment horizontal="left" vertical="center" wrapText="1"/>
    </xf>
    <xf numFmtId="10" fontId="7" fillId="12" borderId="4" xfId="0" applyNumberFormat="1" applyFont="1" applyFill="1" applyBorder="1" applyAlignment="1">
      <alignment horizontal="left" vertical="center" wrapText="1"/>
    </xf>
    <xf numFmtId="10" fontId="7" fillId="12" borderId="6" xfId="0" applyNumberFormat="1" applyFont="1" applyFill="1" applyBorder="1" applyAlignment="1">
      <alignment horizontal="left" vertical="center" wrapText="1"/>
    </xf>
    <xf numFmtId="49" fontId="10" fillId="0" borderId="8" xfId="0" applyNumberFormat="1" applyFont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10" fontId="3" fillId="0" borderId="10" xfId="0" applyNumberFormat="1" applyFont="1" applyBorder="1" applyAlignment="1">
      <alignment horizontal="right" vertical="center"/>
    </xf>
  </cellXfs>
  <cellStyles count="5">
    <cellStyle name="Moeda" xfId="4" builtinId="4"/>
    <cellStyle name="Normal" xfId="0" builtinId="0"/>
    <cellStyle name="Normal 2" xfId="1" xr:uid="{00000000-0005-0000-0000-000002000000}"/>
    <cellStyle name="Porcentagem" xfId="2" builtinId="5"/>
    <cellStyle name="Porcentagem 2" xfId="3" xr:uid="{00000000-0005-0000-0000-000004000000}"/>
  </cellStyles>
  <dxfs count="1">
    <dxf>
      <font>
        <b/>
        <i val="0"/>
        <color theme="9"/>
      </font>
    </dxf>
  </dxfs>
  <tableStyles count="0" defaultTableStyle="TableStyleMedium2" defaultPivotStyle="PivotStyleLight16"/>
  <colors>
    <mruColors>
      <color rgb="FFEEE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250030</xdr:colOff>
      <xdr:row>1</xdr:row>
      <xdr:rowOff>166688</xdr:rowOff>
    </xdr:from>
    <xdr:to>
      <xdr:col>3</xdr:col>
      <xdr:colOff>0</xdr:colOff>
      <xdr:row>1</xdr:row>
      <xdr:rowOff>1071563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 bwMode="auto">
        <a:xfrm>
          <a:off x="714374" y="365919"/>
          <a:ext cx="5322095" cy="911225"/>
          <a:chOff x="5629955" y="287451"/>
          <a:chExt cx="3286126" cy="750093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6734110" y="287451"/>
            <a:ext cx="2181971" cy="750093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5629955" y="466044"/>
            <a:ext cx="1141031" cy="416719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142875</xdr:rowOff>
    </xdr:from>
    <xdr:to>
      <xdr:col>2</xdr:col>
      <xdr:colOff>435429</xdr:colOff>
      <xdr:row>1</xdr:row>
      <xdr:rowOff>1047750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 bwMode="auto">
        <a:xfrm>
          <a:off x="750094" y="342106"/>
          <a:ext cx="3483429" cy="908050"/>
          <a:chOff x="5629955" y="287451"/>
          <a:chExt cx="3286125" cy="750093"/>
        </a:xfrm>
      </xdr:grpSpPr>
      <xdr:pic>
        <xdr:nvPicPr>
          <xdr:cNvPr id="6" name="Imagem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6734109" y="287451"/>
            <a:ext cx="2181971" cy="750093"/>
          </a:xfrm>
          <a:prstGeom prst="rect">
            <a:avLst/>
          </a:prstGeom>
        </xdr:spPr>
      </xdr:pic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5629955" y="466044"/>
            <a:ext cx="1141031" cy="416719"/>
          </a:xfrm>
          <a:prstGeom prst="rect">
            <a:avLst/>
          </a:prstGeom>
        </xdr:spPr>
      </xdr:pic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Escritório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DQ1043"/>
  <sheetViews>
    <sheetView showGridLines="0" tabSelected="1" zoomScale="80" zoomScaleNormal="80" workbookViewId="0">
      <pane ySplit="1" topLeftCell="A2" activePane="bottomLeft" state="frozen"/>
      <selection activeCell="E6" sqref="E6"/>
      <selection pane="bottomLeft" activeCell="F68" sqref="F68:F74"/>
    </sheetView>
  </sheetViews>
  <sheetFormatPr defaultColWidth="9.1796875" defaultRowHeight="15.5" x14ac:dyDescent="0.35"/>
  <cols>
    <col min="1" max="1" width="6.7265625" style="1" customWidth="1"/>
    <col min="2" max="2" width="57.81640625" style="2" customWidth="1"/>
    <col min="3" max="3" width="22" style="2" customWidth="1"/>
    <col min="4" max="4" width="22.54296875" style="2" customWidth="1"/>
    <col min="5" max="5" width="24.1796875" style="4" hidden="1" customWidth="1"/>
    <col min="6" max="6" width="18.7265625" style="4" customWidth="1"/>
    <col min="7" max="9" width="18.7265625" style="4" hidden="1" customWidth="1"/>
    <col min="10" max="10" width="20" style="4" hidden="1" customWidth="1"/>
    <col min="11" max="11" width="21.54296875" style="4" hidden="1" customWidth="1"/>
    <col min="12" max="12" width="21" style="4" hidden="1" customWidth="1"/>
    <col min="13" max="14" width="17.81640625" style="4" hidden="1" customWidth="1"/>
    <col min="15" max="15" width="20.54296875" style="4" hidden="1" customWidth="1"/>
    <col min="16" max="16" width="19.81640625" style="4" hidden="1" customWidth="1"/>
    <col min="17" max="34" width="15.7265625" style="1" customWidth="1"/>
    <col min="35" max="1015" width="14.453125" style="1" customWidth="1"/>
    <col min="1016" max="16384" width="9.1796875" style="1"/>
  </cols>
  <sheetData>
    <row r="2" spans="2:32" ht="100" customHeight="1" x14ac:dyDescent="0.3">
      <c r="B2" s="314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6"/>
    </row>
    <row r="3" spans="2:32" ht="45.75" customHeight="1" x14ac:dyDescent="0.35">
      <c r="B3" s="317" t="s">
        <v>0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9"/>
      <c r="S3" s="5"/>
    </row>
    <row r="4" spans="2:32" ht="30" customHeight="1" x14ac:dyDescent="0.3">
      <c r="B4" s="320" t="s">
        <v>96</v>
      </c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2"/>
    </row>
    <row r="5" spans="2:32" s="6" customFormat="1" ht="39.75" customHeight="1" x14ac:dyDescent="0.3">
      <c r="B5" s="297" t="s">
        <v>97</v>
      </c>
      <c r="C5" s="298"/>
      <c r="D5" s="128" t="s">
        <v>103</v>
      </c>
      <c r="E5" s="7" t="s">
        <v>93</v>
      </c>
      <c r="F5" s="7" t="s">
        <v>2</v>
      </c>
      <c r="G5" s="7" t="s">
        <v>3</v>
      </c>
      <c r="H5" s="7" t="s">
        <v>4</v>
      </c>
      <c r="I5" s="7" t="s">
        <v>5</v>
      </c>
      <c r="J5" s="7" t="s">
        <v>6</v>
      </c>
      <c r="K5" s="7" t="s">
        <v>87</v>
      </c>
      <c r="L5" s="7" t="s">
        <v>7</v>
      </c>
      <c r="M5" s="7" t="s">
        <v>8</v>
      </c>
      <c r="N5" s="7" t="s">
        <v>9</v>
      </c>
      <c r="O5" s="7" t="s">
        <v>10</v>
      </c>
      <c r="P5" s="7" t="s">
        <v>11</v>
      </c>
      <c r="AF5" s="9" t="s">
        <v>12</v>
      </c>
    </row>
    <row r="6" spans="2:32" ht="44.25" customHeight="1" x14ac:dyDescent="0.35">
      <c r="B6" s="295" t="s">
        <v>98</v>
      </c>
      <c r="C6" s="295"/>
      <c r="D6" s="11">
        <v>639</v>
      </c>
      <c r="E6" s="10">
        <v>671</v>
      </c>
      <c r="F6" s="13">
        <v>498</v>
      </c>
      <c r="G6" s="13"/>
      <c r="H6" s="14"/>
      <c r="I6" s="14"/>
      <c r="J6" s="14"/>
      <c r="K6" s="152"/>
      <c r="L6" s="14"/>
      <c r="M6" s="14"/>
      <c r="N6" s="14"/>
      <c r="O6" s="14"/>
      <c r="P6" s="14"/>
      <c r="Q6" s="15"/>
      <c r="R6" s="16"/>
      <c r="S6" s="16"/>
    </row>
    <row r="7" spans="2:32" ht="44.25" customHeight="1" x14ac:dyDescent="0.35">
      <c r="B7" s="295" t="s">
        <v>99</v>
      </c>
      <c r="C7" s="295"/>
      <c r="D7" s="11">
        <v>593</v>
      </c>
      <c r="E7" s="10">
        <v>454</v>
      </c>
      <c r="F7" s="13">
        <v>408</v>
      </c>
      <c r="G7" s="17"/>
      <c r="H7" s="14"/>
      <c r="I7" s="14"/>
      <c r="J7" s="14"/>
      <c r="K7" s="152"/>
      <c r="L7" s="14"/>
      <c r="M7" s="14"/>
      <c r="N7" s="14"/>
      <c r="O7" s="14"/>
      <c r="P7" s="14"/>
      <c r="Q7" s="15"/>
      <c r="R7" s="16"/>
      <c r="S7" s="16"/>
      <c r="T7" s="19"/>
      <c r="U7" s="19"/>
      <c r="V7" s="19"/>
      <c r="W7" s="19"/>
      <c r="X7" s="19"/>
      <c r="Y7" s="20"/>
    </row>
    <row r="8" spans="2:32" ht="44.25" customHeight="1" x14ac:dyDescent="0.35">
      <c r="B8" s="295" t="s">
        <v>100</v>
      </c>
      <c r="C8" s="295"/>
      <c r="D8" s="11">
        <v>306</v>
      </c>
      <c r="E8" s="10">
        <v>279</v>
      </c>
      <c r="F8" s="13">
        <v>284</v>
      </c>
      <c r="G8" s="17"/>
      <c r="H8" s="14"/>
      <c r="I8" s="14"/>
      <c r="J8" s="14"/>
      <c r="K8" s="152"/>
      <c r="L8" s="14"/>
      <c r="M8" s="14"/>
      <c r="N8" s="14"/>
      <c r="O8" s="14"/>
      <c r="P8" s="14"/>
      <c r="Q8" s="15"/>
      <c r="R8" s="16"/>
      <c r="S8" s="16"/>
      <c r="T8" s="18"/>
      <c r="U8" s="19"/>
      <c r="V8" s="19"/>
      <c r="W8" s="19"/>
      <c r="X8" s="19"/>
      <c r="Y8" s="20"/>
    </row>
    <row r="9" spans="2:32" ht="44.25" customHeight="1" x14ac:dyDescent="0.35">
      <c r="B9" s="295" t="s">
        <v>14</v>
      </c>
      <c r="C9" s="295"/>
      <c r="D9" s="11">
        <v>235</v>
      </c>
      <c r="E9" s="10">
        <v>319</v>
      </c>
      <c r="F9" s="13">
        <v>290</v>
      </c>
      <c r="G9" s="13"/>
      <c r="H9" s="14"/>
      <c r="I9" s="14"/>
      <c r="J9" s="14"/>
      <c r="K9" s="152"/>
      <c r="L9" s="14"/>
      <c r="M9" s="14"/>
      <c r="N9" s="14"/>
      <c r="O9" s="14"/>
      <c r="P9" s="14"/>
      <c r="Q9" s="15"/>
      <c r="R9" s="16"/>
      <c r="S9" s="16"/>
      <c r="T9" s="19"/>
      <c r="U9" s="19"/>
      <c r="V9" s="19"/>
      <c r="W9" s="19"/>
      <c r="X9" s="19"/>
      <c r="Y9" s="20"/>
    </row>
    <row r="10" spans="2:32" ht="44.25" customHeight="1" x14ac:dyDescent="0.35">
      <c r="B10" s="296" t="s">
        <v>101</v>
      </c>
      <c r="C10" s="296"/>
      <c r="D10" s="11">
        <v>135</v>
      </c>
      <c r="E10" s="10">
        <v>159</v>
      </c>
      <c r="F10" s="13">
        <v>138</v>
      </c>
      <c r="G10" s="13"/>
      <c r="H10" s="14"/>
      <c r="I10" s="14"/>
      <c r="J10" s="14"/>
      <c r="K10" s="152"/>
      <c r="L10" s="14"/>
      <c r="M10" s="14"/>
      <c r="N10" s="14"/>
      <c r="O10" s="14"/>
      <c r="P10" s="14"/>
      <c r="Q10" s="15"/>
      <c r="R10" s="16"/>
      <c r="S10" s="16"/>
      <c r="T10" s="20"/>
      <c r="U10" s="20"/>
      <c r="V10" s="20"/>
      <c r="W10" s="20"/>
      <c r="X10" s="20"/>
      <c r="Y10" s="20"/>
    </row>
    <row r="11" spans="2:32" ht="44.25" customHeight="1" x14ac:dyDescent="0.35">
      <c r="B11" s="296" t="s">
        <v>102</v>
      </c>
      <c r="C11" s="296"/>
      <c r="D11" s="11">
        <v>24</v>
      </c>
      <c r="E11" s="10">
        <v>78</v>
      </c>
      <c r="F11" s="22">
        <v>51</v>
      </c>
      <c r="G11" s="169"/>
      <c r="H11" s="170"/>
      <c r="I11" s="170"/>
      <c r="J11" s="170"/>
      <c r="K11" s="171"/>
      <c r="L11" s="170"/>
      <c r="M11" s="170"/>
      <c r="N11" s="170"/>
      <c r="O11" s="170"/>
      <c r="P11" s="170"/>
      <c r="Q11" s="15"/>
      <c r="R11" s="16"/>
      <c r="S11" s="16"/>
      <c r="T11" s="20"/>
      <c r="U11" s="20"/>
      <c r="V11" s="20"/>
      <c r="W11" s="20"/>
      <c r="X11" s="20"/>
      <c r="Y11" s="20"/>
    </row>
    <row r="12" spans="2:32" ht="44.25" customHeight="1" x14ac:dyDescent="0.35">
      <c r="B12" s="302" t="s">
        <v>31</v>
      </c>
      <c r="C12" s="302"/>
      <c r="D12" s="198">
        <f>SUM(D6:D11)</f>
        <v>1932</v>
      </c>
      <c r="E12" s="199">
        <f>SUM(E6:E11)</f>
        <v>1960</v>
      </c>
      <c r="F12" s="199">
        <f t="shared" ref="F12:O12" si="0">SUM(F6:F11)</f>
        <v>1669</v>
      </c>
      <c r="G12" s="199">
        <f t="shared" si="0"/>
        <v>0</v>
      </c>
      <c r="H12" s="199">
        <f t="shared" si="0"/>
        <v>0</v>
      </c>
      <c r="I12" s="199">
        <f t="shared" si="0"/>
        <v>0</v>
      </c>
      <c r="J12" s="199">
        <f t="shared" si="0"/>
        <v>0</v>
      </c>
      <c r="K12" s="199">
        <f t="shared" si="0"/>
        <v>0</v>
      </c>
      <c r="L12" s="199">
        <f t="shared" si="0"/>
        <v>0</v>
      </c>
      <c r="M12" s="199">
        <f t="shared" si="0"/>
        <v>0</v>
      </c>
      <c r="N12" s="199">
        <f t="shared" si="0"/>
        <v>0</v>
      </c>
      <c r="O12" s="199">
        <f t="shared" si="0"/>
        <v>0</v>
      </c>
      <c r="P12" s="199">
        <f>SUM(P6:P11)</f>
        <v>0</v>
      </c>
      <c r="Q12" s="15"/>
      <c r="R12" s="16"/>
      <c r="S12" s="16"/>
      <c r="T12" s="20"/>
      <c r="U12" s="20"/>
      <c r="V12" s="20"/>
      <c r="W12" s="20"/>
      <c r="X12" s="20"/>
      <c r="Y12" s="20"/>
    </row>
    <row r="13" spans="2:32" ht="21.75" customHeight="1" x14ac:dyDescent="0.35">
      <c r="B13" s="164"/>
      <c r="C13" s="164"/>
      <c r="D13" s="172"/>
      <c r="E13" s="168"/>
      <c r="F13" s="168"/>
      <c r="G13" s="165"/>
      <c r="H13" s="166"/>
      <c r="I13" s="166"/>
      <c r="J13" s="166"/>
      <c r="K13" s="167"/>
      <c r="L13" s="166"/>
      <c r="M13" s="166"/>
      <c r="N13" s="166"/>
      <c r="O13" s="166"/>
      <c r="P13" s="166"/>
      <c r="Q13" s="15"/>
      <c r="R13" s="16"/>
      <c r="S13" s="16"/>
      <c r="T13" s="20"/>
      <c r="U13" s="20"/>
      <c r="V13" s="20"/>
      <c r="W13" s="20"/>
      <c r="X13" s="20"/>
      <c r="Y13" s="20"/>
    </row>
    <row r="14" spans="2:32" ht="36.75" customHeight="1" x14ac:dyDescent="0.3">
      <c r="B14" s="297" t="s">
        <v>104</v>
      </c>
      <c r="C14" s="298"/>
      <c r="D14" s="128" t="s">
        <v>103</v>
      </c>
      <c r="E14" s="7" t="s">
        <v>93</v>
      </c>
      <c r="F14" s="7" t="s">
        <v>2</v>
      </c>
      <c r="G14" s="7" t="s">
        <v>3</v>
      </c>
      <c r="H14" s="7" t="s">
        <v>4</v>
      </c>
      <c r="I14" s="7" t="s">
        <v>5</v>
      </c>
      <c r="J14" s="7" t="s">
        <v>6</v>
      </c>
      <c r="K14" s="7" t="s">
        <v>87</v>
      </c>
      <c r="L14" s="7" t="s">
        <v>7</v>
      </c>
      <c r="M14" s="7" t="s">
        <v>8</v>
      </c>
      <c r="N14" s="7" t="s">
        <v>9</v>
      </c>
      <c r="O14" s="7" t="s">
        <v>10</v>
      </c>
      <c r="P14" s="7" t="s">
        <v>11</v>
      </c>
    </row>
    <row r="15" spans="2:32" ht="42.75" customHeight="1" x14ac:dyDescent="0.3">
      <c r="B15" s="289" t="s">
        <v>105</v>
      </c>
      <c r="C15" s="290"/>
      <c r="D15" s="8">
        <v>120</v>
      </c>
      <c r="E15" s="10">
        <v>56</v>
      </c>
      <c r="F15" s="10">
        <v>120</v>
      </c>
      <c r="G15" s="10"/>
      <c r="H15" s="10"/>
      <c r="I15" s="10"/>
      <c r="J15" s="10"/>
      <c r="K15" s="126"/>
      <c r="L15" s="10"/>
      <c r="M15" s="10"/>
      <c r="N15" s="10"/>
      <c r="O15" s="10"/>
      <c r="P15" s="10"/>
    </row>
    <row r="16" spans="2:32" ht="42.75" customHeight="1" x14ac:dyDescent="0.35">
      <c r="B16" s="234" t="s">
        <v>106</v>
      </c>
      <c r="C16" s="235"/>
      <c r="D16" s="79">
        <v>80</v>
      </c>
      <c r="E16" s="107">
        <v>62</v>
      </c>
      <c r="F16" s="107">
        <v>75</v>
      </c>
      <c r="G16" s="107"/>
      <c r="H16" s="112"/>
      <c r="I16" s="112"/>
      <c r="J16" s="109"/>
      <c r="K16" s="154"/>
      <c r="L16" s="109"/>
      <c r="M16" s="109"/>
      <c r="N16" s="109"/>
      <c r="O16" s="109"/>
      <c r="P16" s="109"/>
      <c r="R16" s="5"/>
    </row>
    <row r="17" spans="2:38" ht="42.75" customHeight="1" x14ac:dyDescent="0.3">
      <c r="B17" s="299" t="s">
        <v>202</v>
      </c>
      <c r="C17" s="300"/>
      <c r="D17" s="214">
        <v>10</v>
      </c>
      <c r="E17" s="10">
        <v>18</v>
      </c>
      <c r="F17" s="10">
        <v>22</v>
      </c>
      <c r="G17" s="10"/>
      <c r="H17" s="12"/>
      <c r="I17" s="12"/>
      <c r="J17" s="12"/>
      <c r="K17" s="98"/>
      <c r="L17" s="12"/>
      <c r="M17" s="12"/>
      <c r="N17" s="12"/>
      <c r="O17" s="12"/>
      <c r="P17" s="12"/>
    </row>
    <row r="18" spans="2:38" ht="60" customHeight="1" x14ac:dyDescent="0.3">
      <c r="B18" s="234" t="s">
        <v>107</v>
      </c>
      <c r="C18" s="235"/>
      <c r="D18" s="26">
        <v>40</v>
      </c>
      <c r="E18" s="10">
        <v>40</v>
      </c>
      <c r="F18" s="10">
        <v>37</v>
      </c>
      <c r="G18" s="10"/>
      <c r="H18" s="10"/>
      <c r="I18" s="10"/>
      <c r="J18" s="10"/>
      <c r="K18" s="126"/>
      <c r="L18" s="10"/>
      <c r="M18" s="10"/>
      <c r="N18" s="10"/>
      <c r="O18" s="10"/>
      <c r="P18" s="10"/>
    </row>
    <row r="19" spans="2:38" ht="42.75" customHeight="1" x14ac:dyDescent="0.3">
      <c r="B19" s="236" t="s">
        <v>31</v>
      </c>
      <c r="C19" s="301"/>
      <c r="D19" s="200">
        <f t="shared" ref="D19:P19" si="1">SUM(D15:D18)</f>
        <v>250</v>
      </c>
      <c r="E19" s="199">
        <f t="shared" si="1"/>
        <v>176</v>
      </c>
      <c r="F19" s="199">
        <f t="shared" si="1"/>
        <v>254</v>
      </c>
      <c r="G19" s="199">
        <f t="shared" si="1"/>
        <v>0</v>
      </c>
      <c r="H19" s="199">
        <f t="shared" si="1"/>
        <v>0</v>
      </c>
      <c r="I19" s="199">
        <f t="shared" si="1"/>
        <v>0</v>
      </c>
      <c r="J19" s="199">
        <f t="shared" si="1"/>
        <v>0</v>
      </c>
      <c r="K19" s="199">
        <f t="shared" si="1"/>
        <v>0</v>
      </c>
      <c r="L19" s="199">
        <f t="shared" si="1"/>
        <v>0</v>
      </c>
      <c r="M19" s="199">
        <f t="shared" si="1"/>
        <v>0</v>
      </c>
      <c r="N19" s="199">
        <f t="shared" si="1"/>
        <v>0</v>
      </c>
      <c r="O19" s="199">
        <f t="shared" si="1"/>
        <v>0</v>
      </c>
      <c r="P19" s="199">
        <f t="shared" si="1"/>
        <v>0</v>
      </c>
    </row>
    <row r="20" spans="2:38" ht="17.25" customHeight="1" x14ac:dyDescent="0.3">
      <c r="B20" s="27"/>
      <c r="C20" s="28"/>
      <c r="D20" s="28"/>
      <c r="E20" s="29"/>
      <c r="F20" s="29"/>
      <c r="G20" s="28"/>
      <c r="H20" s="29"/>
      <c r="I20" s="29"/>
      <c r="J20" s="29"/>
      <c r="K20" s="153"/>
      <c r="L20" s="29"/>
      <c r="M20" s="29"/>
      <c r="N20" s="29"/>
      <c r="O20" s="29"/>
      <c r="P20" s="29"/>
      <c r="Q20" s="25"/>
    </row>
    <row r="21" spans="2:38" ht="36.75" customHeight="1" x14ac:dyDescent="0.3">
      <c r="B21" s="297" t="s">
        <v>108</v>
      </c>
      <c r="C21" s="298"/>
      <c r="D21" s="128" t="s">
        <v>103</v>
      </c>
      <c r="E21" s="7" t="s">
        <v>93</v>
      </c>
      <c r="F21" s="7" t="s">
        <v>2</v>
      </c>
      <c r="G21" s="7" t="s">
        <v>3</v>
      </c>
      <c r="H21" s="7" t="s">
        <v>4</v>
      </c>
      <c r="I21" s="7" t="s">
        <v>5</v>
      </c>
      <c r="J21" s="7" t="s">
        <v>6</v>
      </c>
      <c r="K21" s="7" t="s">
        <v>87</v>
      </c>
      <c r="L21" s="7" t="s">
        <v>7</v>
      </c>
      <c r="M21" s="7" t="s">
        <v>8</v>
      </c>
      <c r="N21" s="7" t="s">
        <v>9</v>
      </c>
      <c r="O21" s="7" t="s">
        <v>10</v>
      </c>
      <c r="P21" s="7" t="s">
        <v>11</v>
      </c>
    </row>
    <row r="22" spans="2:38" ht="42.75" customHeight="1" x14ac:dyDescent="0.3">
      <c r="B22" s="289" t="s">
        <v>105</v>
      </c>
      <c r="C22" s="290"/>
      <c r="D22" s="303"/>
      <c r="E22" s="10">
        <v>120</v>
      </c>
      <c r="F22" s="10">
        <v>120</v>
      </c>
      <c r="G22" s="10"/>
      <c r="H22" s="10"/>
      <c r="I22" s="10"/>
      <c r="J22" s="10"/>
      <c r="K22" s="126"/>
      <c r="L22" s="10"/>
      <c r="M22" s="10"/>
      <c r="N22" s="10"/>
      <c r="O22" s="10"/>
      <c r="P22" s="10"/>
      <c r="Q22" s="25"/>
    </row>
    <row r="23" spans="2:38" ht="42.75" customHeight="1" x14ac:dyDescent="0.35">
      <c r="B23" s="234" t="s">
        <v>106</v>
      </c>
      <c r="C23" s="235"/>
      <c r="D23" s="304"/>
      <c r="E23" s="107">
        <v>80</v>
      </c>
      <c r="F23" s="107">
        <v>80</v>
      </c>
      <c r="G23" s="107"/>
      <c r="H23" s="112"/>
      <c r="I23" s="112"/>
      <c r="J23" s="109"/>
      <c r="K23" s="154"/>
      <c r="L23" s="109"/>
      <c r="M23" s="109"/>
      <c r="N23" s="109"/>
      <c r="O23" s="109"/>
      <c r="P23" s="109"/>
      <c r="Q23" s="25"/>
      <c r="R23" s="5"/>
    </row>
    <row r="24" spans="2:38" ht="42.75" customHeight="1" x14ac:dyDescent="0.3">
      <c r="B24" s="299" t="s">
        <v>202</v>
      </c>
      <c r="C24" s="300"/>
      <c r="D24" s="304"/>
      <c r="E24" s="80">
        <v>10</v>
      </c>
      <c r="F24" s="10">
        <v>10</v>
      </c>
      <c r="G24" s="10"/>
      <c r="H24" s="12"/>
      <c r="I24" s="12"/>
      <c r="J24" s="12"/>
      <c r="K24" s="98"/>
      <c r="L24" s="12"/>
      <c r="M24" s="12"/>
      <c r="N24" s="12"/>
      <c r="O24" s="12"/>
      <c r="P24" s="12"/>
      <c r="Q24" s="25"/>
    </row>
    <row r="25" spans="2:38" ht="60" customHeight="1" x14ac:dyDescent="0.3">
      <c r="B25" s="234" t="s">
        <v>107</v>
      </c>
      <c r="C25" s="235"/>
      <c r="D25" s="305"/>
      <c r="E25" s="10">
        <v>40</v>
      </c>
      <c r="F25" s="10">
        <v>40</v>
      </c>
      <c r="G25" s="10"/>
      <c r="H25" s="10"/>
      <c r="I25" s="10"/>
      <c r="J25" s="10"/>
      <c r="K25" s="126"/>
      <c r="L25" s="10"/>
      <c r="M25" s="10"/>
      <c r="N25" s="10"/>
      <c r="O25" s="10"/>
      <c r="P25" s="10"/>
      <c r="Q25" s="25"/>
    </row>
    <row r="26" spans="2:38" ht="19.5" customHeight="1" x14ac:dyDescent="0.3">
      <c r="B26" s="174"/>
      <c r="C26" s="28"/>
      <c r="D26" s="28"/>
      <c r="E26" s="29"/>
      <c r="F26" s="29"/>
      <c r="G26" s="28"/>
      <c r="H26" s="29"/>
      <c r="I26" s="29"/>
      <c r="J26" s="29"/>
      <c r="K26" s="153"/>
      <c r="L26" s="29"/>
      <c r="M26" s="29"/>
      <c r="N26" s="29"/>
      <c r="O26" s="29"/>
      <c r="P26" s="29"/>
      <c r="Q26" s="25"/>
    </row>
    <row r="27" spans="2:38" ht="42.75" customHeight="1" x14ac:dyDescent="0.3">
      <c r="B27" s="297" t="s">
        <v>109</v>
      </c>
      <c r="C27" s="298"/>
      <c r="D27" s="128" t="s">
        <v>103</v>
      </c>
      <c r="E27" s="7" t="s">
        <v>93</v>
      </c>
      <c r="F27" s="7" t="s">
        <v>2</v>
      </c>
      <c r="G27" s="7" t="s">
        <v>3</v>
      </c>
      <c r="H27" s="7" t="s">
        <v>4</v>
      </c>
      <c r="I27" s="7" t="s">
        <v>5</v>
      </c>
      <c r="J27" s="7" t="s">
        <v>6</v>
      </c>
      <c r="K27" s="7" t="s">
        <v>87</v>
      </c>
      <c r="L27" s="7" t="s">
        <v>7</v>
      </c>
      <c r="M27" s="7" t="s">
        <v>8</v>
      </c>
      <c r="N27" s="7" t="s">
        <v>9</v>
      </c>
      <c r="O27" s="7" t="s">
        <v>10</v>
      </c>
      <c r="P27" s="7" t="s">
        <v>11</v>
      </c>
      <c r="Q27" s="25"/>
    </row>
    <row r="28" spans="2:38" ht="45" customHeight="1" x14ac:dyDescent="0.3">
      <c r="B28" s="289" t="s">
        <v>110</v>
      </c>
      <c r="C28" s="290"/>
      <c r="D28" s="92">
        <v>3115</v>
      </c>
      <c r="E28" s="10">
        <v>2887</v>
      </c>
      <c r="F28" s="10">
        <v>2766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25"/>
    </row>
    <row r="29" spans="2:38" ht="45" customHeight="1" x14ac:dyDescent="0.3">
      <c r="B29" s="289" t="s">
        <v>111</v>
      </c>
      <c r="C29" s="290"/>
      <c r="D29" s="92">
        <v>2175</v>
      </c>
      <c r="E29" s="10">
        <v>2148</v>
      </c>
      <c r="F29" s="10">
        <v>2132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25"/>
      <c r="AJ29" s="32"/>
      <c r="AK29" s="15"/>
      <c r="AL29" s="33"/>
    </row>
    <row r="30" spans="2:38" ht="40.5" customHeight="1" x14ac:dyDescent="0.3">
      <c r="B30" s="289" t="s">
        <v>112</v>
      </c>
      <c r="C30" s="290"/>
      <c r="D30" s="92">
        <v>680</v>
      </c>
      <c r="E30" s="10">
        <v>769</v>
      </c>
      <c r="F30" s="10">
        <v>744</v>
      </c>
      <c r="G30" s="10"/>
      <c r="H30" s="10"/>
      <c r="I30" s="10"/>
      <c r="J30" s="10"/>
      <c r="K30" s="126"/>
      <c r="L30" s="10"/>
      <c r="M30" s="10"/>
      <c r="N30" s="10"/>
      <c r="O30" s="10"/>
      <c r="P30" s="10"/>
      <c r="Q30" s="130"/>
      <c r="AK30" s="33"/>
    </row>
    <row r="31" spans="2:38" ht="40.5" customHeight="1" x14ac:dyDescent="0.3">
      <c r="B31" s="323" t="s">
        <v>31</v>
      </c>
      <c r="C31" s="324"/>
      <c r="D31" s="201">
        <f>SUM(D28:D30)</f>
        <v>5970</v>
      </c>
      <c r="E31" s="202">
        <f>SUM(E28:E30)</f>
        <v>5804</v>
      </c>
      <c r="F31" s="202">
        <f t="shared" ref="F31:P31" si="2">SUM(F28:F30)</f>
        <v>5642</v>
      </c>
      <c r="G31" s="202">
        <f t="shared" si="2"/>
        <v>0</v>
      </c>
      <c r="H31" s="202">
        <f t="shared" si="2"/>
        <v>0</v>
      </c>
      <c r="I31" s="202">
        <f t="shared" si="2"/>
        <v>0</v>
      </c>
      <c r="J31" s="202">
        <f t="shared" si="2"/>
        <v>0</v>
      </c>
      <c r="K31" s="202">
        <f t="shared" si="2"/>
        <v>0</v>
      </c>
      <c r="L31" s="202">
        <f t="shared" si="2"/>
        <v>0</v>
      </c>
      <c r="M31" s="202">
        <f t="shared" si="2"/>
        <v>0</v>
      </c>
      <c r="N31" s="202">
        <f t="shared" si="2"/>
        <v>0</v>
      </c>
      <c r="O31" s="202">
        <f t="shared" si="2"/>
        <v>0</v>
      </c>
      <c r="P31" s="202">
        <f t="shared" si="2"/>
        <v>0</v>
      </c>
      <c r="Q31" s="130"/>
      <c r="AK31" s="33"/>
    </row>
    <row r="32" spans="2:38" ht="19.5" customHeight="1" x14ac:dyDescent="0.3">
      <c r="B32" s="91"/>
      <c r="C32" s="91"/>
      <c r="D32" s="91"/>
      <c r="E32" s="91"/>
      <c r="F32" s="91"/>
      <c r="G32" s="36"/>
      <c r="H32" s="91"/>
      <c r="I32" s="91"/>
      <c r="J32" s="91"/>
      <c r="K32" s="91"/>
      <c r="L32" s="91"/>
      <c r="M32" s="91"/>
      <c r="N32" s="91"/>
      <c r="O32" s="91"/>
      <c r="P32" s="91"/>
      <c r="Q32" s="25"/>
    </row>
    <row r="33" spans="2:37" s="6" customFormat="1" ht="42" customHeight="1" x14ac:dyDescent="0.3">
      <c r="B33" s="292" t="s">
        <v>113</v>
      </c>
      <c r="C33" s="294"/>
      <c r="D33" s="205" t="s">
        <v>103</v>
      </c>
      <c r="E33" s="7" t="s">
        <v>39</v>
      </c>
      <c r="F33" s="7" t="s">
        <v>2</v>
      </c>
      <c r="G33" s="7" t="s">
        <v>3</v>
      </c>
      <c r="H33" s="7" t="s">
        <v>4</v>
      </c>
      <c r="I33" s="7" t="s">
        <v>5</v>
      </c>
      <c r="J33" s="7" t="s">
        <v>6</v>
      </c>
      <c r="K33" s="7" t="s">
        <v>87</v>
      </c>
      <c r="L33" s="7" t="s">
        <v>7</v>
      </c>
      <c r="M33" s="7" t="s">
        <v>8</v>
      </c>
      <c r="N33" s="7" t="s">
        <v>9</v>
      </c>
      <c r="O33" s="7" t="s">
        <v>10</v>
      </c>
      <c r="P33" s="7" t="s">
        <v>11</v>
      </c>
      <c r="AK33" s="6" t="s">
        <v>27</v>
      </c>
    </row>
    <row r="34" spans="2:37" ht="27" customHeight="1" x14ac:dyDescent="0.3">
      <c r="B34" s="234" t="s">
        <v>114</v>
      </c>
      <c r="C34" s="291"/>
      <c r="D34" s="311">
        <v>3115</v>
      </c>
      <c r="E34" s="41">
        <v>0</v>
      </c>
      <c r="F34" s="41">
        <v>0</v>
      </c>
      <c r="G34" s="42"/>
      <c r="H34" s="120"/>
      <c r="I34" s="120"/>
      <c r="J34" s="120"/>
      <c r="K34" s="146"/>
      <c r="L34" s="120"/>
      <c r="M34" s="120"/>
      <c r="N34" s="120"/>
      <c r="O34" s="120"/>
      <c r="P34" s="120"/>
    </row>
    <row r="35" spans="2:37" ht="33" customHeight="1" x14ac:dyDescent="0.3">
      <c r="B35" s="234" t="s">
        <v>115</v>
      </c>
      <c r="C35" s="291"/>
      <c r="D35" s="312"/>
      <c r="E35" s="41">
        <v>212</v>
      </c>
      <c r="F35" s="41">
        <v>203</v>
      </c>
      <c r="G35" s="42"/>
      <c r="H35" s="121"/>
      <c r="I35" s="121"/>
      <c r="J35" s="121"/>
      <c r="K35" s="129"/>
      <c r="L35" s="121"/>
      <c r="M35" s="121"/>
      <c r="N35" s="121"/>
      <c r="O35" s="121"/>
      <c r="P35" s="121"/>
    </row>
    <row r="36" spans="2:37" ht="27" customHeight="1" x14ac:dyDescent="0.3">
      <c r="B36" s="234" t="s">
        <v>86</v>
      </c>
      <c r="C36" s="291"/>
      <c r="D36" s="312"/>
      <c r="E36" s="41">
        <v>51</v>
      </c>
      <c r="F36" s="41">
        <v>53</v>
      </c>
      <c r="G36" s="42"/>
      <c r="H36" s="101"/>
      <c r="I36" s="101"/>
      <c r="J36" s="101"/>
      <c r="K36" s="101"/>
      <c r="L36" s="101"/>
      <c r="M36" s="101"/>
      <c r="N36" s="101"/>
      <c r="O36" s="101"/>
      <c r="P36" s="101"/>
    </row>
    <row r="37" spans="2:37" ht="27" customHeight="1" x14ac:dyDescent="0.3">
      <c r="B37" s="234" t="s">
        <v>116</v>
      </c>
      <c r="C37" s="291"/>
      <c r="D37" s="312"/>
      <c r="E37" s="41">
        <v>0</v>
      </c>
      <c r="F37" s="41">
        <v>0</v>
      </c>
      <c r="G37" s="42"/>
      <c r="H37" s="101"/>
      <c r="I37" s="101"/>
      <c r="J37" s="101"/>
      <c r="K37" s="101"/>
      <c r="L37" s="101"/>
      <c r="M37" s="101"/>
      <c r="N37" s="101"/>
      <c r="O37" s="101"/>
      <c r="P37" s="101"/>
    </row>
    <row r="38" spans="2:37" ht="27" customHeight="1" x14ac:dyDescent="0.3">
      <c r="B38" s="234" t="s">
        <v>30</v>
      </c>
      <c r="C38" s="291"/>
      <c r="D38" s="312"/>
      <c r="E38" s="41">
        <v>349</v>
      </c>
      <c r="F38" s="122">
        <v>304</v>
      </c>
      <c r="G38" s="42"/>
      <c r="H38" s="101"/>
      <c r="I38" s="101"/>
      <c r="J38" s="101"/>
      <c r="K38" s="101"/>
      <c r="L38" s="101"/>
      <c r="M38" s="101"/>
      <c r="N38" s="101"/>
      <c r="O38" s="101"/>
      <c r="P38" s="101"/>
    </row>
    <row r="39" spans="2:37" ht="27" customHeight="1" x14ac:dyDescent="0.3">
      <c r="B39" s="234" t="s">
        <v>117</v>
      </c>
      <c r="C39" s="291"/>
      <c r="D39" s="312"/>
      <c r="E39" s="41">
        <f>34+1</f>
        <v>35</v>
      </c>
      <c r="F39" s="41">
        <v>29</v>
      </c>
      <c r="G39" s="42"/>
      <c r="H39" s="101"/>
      <c r="I39" s="101"/>
      <c r="J39" s="101"/>
      <c r="K39" s="101"/>
      <c r="L39" s="101"/>
      <c r="M39" s="101"/>
      <c r="N39" s="101"/>
      <c r="O39" s="101"/>
      <c r="P39" s="101"/>
    </row>
    <row r="40" spans="2:37" ht="27" customHeight="1" x14ac:dyDescent="0.3">
      <c r="B40" s="234" t="s">
        <v>118</v>
      </c>
      <c r="C40" s="291"/>
      <c r="D40" s="312"/>
      <c r="E40" s="41">
        <v>59</v>
      </c>
      <c r="F40" s="41">
        <v>60</v>
      </c>
      <c r="G40" s="42"/>
      <c r="H40" s="101"/>
      <c r="I40" s="101"/>
      <c r="J40" s="101"/>
      <c r="K40" s="101"/>
      <c r="L40" s="101"/>
      <c r="M40" s="101"/>
      <c r="N40" s="101"/>
      <c r="O40" s="101"/>
      <c r="P40" s="101"/>
    </row>
    <row r="41" spans="2:37" ht="27" customHeight="1" x14ac:dyDescent="0.3">
      <c r="B41" s="234" t="s">
        <v>119</v>
      </c>
      <c r="C41" s="291"/>
      <c r="D41" s="312"/>
      <c r="E41" s="41">
        <f>178+4+2</f>
        <v>184</v>
      </c>
      <c r="F41" s="41">
        <f>185+8</f>
        <v>193</v>
      </c>
      <c r="G41" s="42"/>
      <c r="H41" s="101"/>
      <c r="I41" s="101"/>
      <c r="J41" s="101"/>
      <c r="K41" s="101"/>
      <c r="L41" s="101"/>
      <c r="M41" s="101"/>
      <c r="N41" s="101"/>
      <c r="O41" s="101"/>
      <c r="P41" s="101"/>
    </row>
    <row r="42" spans="2:37" ht="27" customHeight="1" x14ac:dyDescent="0.3">
      <c r="B42" s="234" t="s">
        <v>208</v>
      </c>
      <c r="C42" s="291"/>
      <c r="D42" s="312"/>
      <c r="E42" s="41">
        <v>18</v>
      </c>
      <c r="F42" s="41">
        <v>12</v>
      </c>
      <c r="G42" s="42"/>
      <c r="H42" s="101"/>
      <c r="I42" s="101"/>
      <c r="J42" s="101"/>
      <c r="K42" s="101"/>
      <c r="L42" s="101"/>
      <c r="M42" s="101"/>
      <c r="N42" s="101"/>
      <c r="O42" s="101"/>
      <c r="P42" s="101"/>
    </row>
    <row r="43" spans="2:37" ht="27" customHeight="1" x14ac:dyDescent="0.3">
      <c r="B43" s="234" t="s">
        <v>120</v>
      </c>
      <c r="C43" s="291"/>
      <c r="D43" s="312"/>
      <c r="E43" s="41">
        <f>160+15</f>
        <v>175</v>
      </c>
      <c r="F43" s="41">
        <f>158+8</f>
        <v>166</v>
      </c>
      <c r="G43" s="42"/>
      <c r="H43" s="101"/>
      <c r="I43" s="101"/>
      <c r="J43" s="101"/>
      <c r="K43" s="101"/>
      <c r="L43" s="101"/>
      <c r="M43" s="101"/>
      <c r="N43" s="101"/>
      <c r="O43" s="101"/>
      <c r="P43" s="101"/>
    </row>
    <row r="44" spans="2:37" ht="27" customHeight="1" x14ac:dyDescent="0.3">
      <c r="B44" s="234" t="s">
        <v>121</v>
      </c>
      <c r="C44" s="291"/>
      <c r="D44" s="312"/>
      <c r="E44" s="41">
        <v>0</v>
      </c>
      <c r="F44" s="41">
        <v>0</v>
      </c>
      <c r="G44" s="42"/>
      <c r="H44" s="101"/>
      <c r="I44" s="101"/>
      <c r="J44" s="101"/>
      <c r="K44" s="101"/>
      <c r="L44" s="101"/>
      <c r="M44" s="101"/>
      <c r="N44" s="101"/>
      <c r="O44" s="101"/>
      <c r="P44" s="101"/>
    </row>
    <row r="45" spans="2:37" ht="27" customHeight="1" x14ac:dyDescent="0.3">
      <c r="B45" s="234" t="s">
        <v>122</v>
      </c>
      <c r="C45" s="291"/>
      <c r="D45" s="312"/>
      <c r="E45" s="41">
        <v>15</v>
      </c>
      <c r="F45" s="41">
        <v>17</v>
      </c>
      <c r="G45" s="42"/>
      <c r="H45" s="101"/>
      <c r="I45" s="101"/>
      <c r="J45" s="101"/>
      <c r="K45" s="101"/>
      <c r="L45" s="101"/>
      <c r="M45" s="101"/>
      <c r="N45" s="101"/>
      <c r="O45" s="101"/>
      <c r="P45" s="101"/>
    </row>
    <row r="46" spans="2:37" ht="27" customHeight="1" x14ac:dyDescent="0.3">
      <c r="B46" s="234" t="s">
        <v>123</v>
      </c>
      <c r="C46" s="291"/>
      <c r="D46" s="312"/>
      <c r="E46" s="41">
        <v>39</v>
      </c>
      <c r="F46" s="41">
        <v>31</v>
      </c>
      <c r="G46" s="42"/>
      <c r="H46" s="101"/>
      <c r="I46" s="101"/>
      <c r="J46" s="101"/>
      <c r="K46" s="101"/>
      <c r="L46" s="101"/>
      <c r="M46" s="101"/>
      <c r="N46" s="101"/>
      <c r="O46" s="101"/>
      <c r="P46" s="101"/>
    </row>
    <row r="47" spans="2:37" ht="27" customHeight="1" x14ac:dyDescent="0.3">
      <c r="B47" s="234" t="s">
        <v>124</v>
      </c>
      <c r="C47" s="291"/>
      <c r="D47" s="312"/>
      <c r="E47" s="41">
        <v>1579</v>
      </c>
      <c r="F47" s="12">
        <v>1541</v>
      </c>
      <c r="G47" s="42"/>
      <c r="H47" s="47"/>
      <c r="I47" s="47"/>
      <c r="J47" s="47"/>
      <c r="K47" s="47"/>
      <c r="L47" s="47"/>
      <c r="M47" s="47"/>
      <c r="N47" s="47"/>
      <c r="O47" s="47"/>
      <c r="P47" s="47"/>
    </row>
    <row r="48" spans="2:37" ht="27" customHeight="1" x14ac:dyDescent="0.3">
      <c r="B48" s="234" t="s">
        <v>125</v>
      </c>
      <c r="C48" s="291"/>
      <c r="D48" s="312"/>
      <c r="E48" s="41">
        <f>8+3</f>
        <v>11</v>
      </c>
      <c r="F48" s="41">
        <f>7+4</f>
        <v>11</v>
      </c>
      <c r="G48" s="42"/>
      <c r="H48" s="101"/>
      <c r="I48" s="101"/>
      <c r="J48" s="101"/>
      <c r="K48" s="101"/>
      <c r="L48" s="101"/>
      <c r="M48" s="101"/>
      <c r="N48" s="101"/>
      <c r="O48" s="101"/>
      <c r="P48" s="101"/>
    </row>
    <row r="49" spans="2:40" ht="27" customHeight="1" x14ac:dyDescent="0.3">
      <c r="B49" s="234" t="s">
        <v>209</v>
      </c>
      <c r="C49" s="291"/>
      <c r="D49" s="312"/>
      <c r="E49" s="41">
        <v>160</v>
      </c>
      <c r="F49" s="41">
        <v>146</v>
      </c>
      <c r="G49" s="42"/>
      <c r="H49" s="101"/>
      <c r="I49" s="101"/>
      <c r="J49" s="101"/>
      <c r="K49" s="101"/>
      <c r="L49" s="101"/>
      <c r="M49" s="101"/>
      <c r="N49" s="101"/>
      <c r="O49" s="101"/>
      <c r="P49" s="101"/>
    </row>
    <row r="50" spans="2:40" ht="27" customHeight="1" x14ac:dyDescent="0.3">
      <c r="B50" s="337" t="s">
        <v>31</v>
      </c>
      <c r="C50" s="338"/>
      <c r="D50" s="313"/>
      <c r="E50" s="46">
        <f t="shared" ref="E50:P50" si="3">SUM(E34:E49)</f>
        <v>2887</v>
      </c>
      <c r="F50" s="46">
        <f t="shared" si="3"/>
        <v>2766</v>
      </c>
      <c r="G50" s="116">
        <f t="shared" si="3"/>
        <v>0</v>
      </c>
      <c r="H50" s="117">
        <f t="shared" si="3"/>
        <v>0</v>
      </c>
      <c r="I50" s="117">
        <f t="shared" si="3"/>
        <v>0</v>
      </c>
      <c r="J50" s="117">
        <f t="shared" si="3"/>
        <v>0</v>
      </c>
      <c r="K50" s="117">
        <f t="shared" si="3"/>
        <v>0</v>
      </c>
      <c r="L50" s="117">
        <f t="shared" si="3"/>
        <v>0</v>
      </c>
      <c r="M50" s="117">
        <f t="shared" si="3"/>
        <v>0</v>
      </c>
      <c r="N50" s="117">
        <f t="shared" si="3"/>
        <v>0</v>
      </c>
      <c r="O50" s="117">
        <f t="shared" si="3"/>
        <v>0</v>
      </c>
      <c r="P50" s="117">
        <f t="shared" si="3"/>
        <v>0</v>
      </c>
    </row>
    <row r="51" spans="2:40" ht="18" customHeight="1" x14ac:dyDescent="0.3">
      <c r="B51" s="53"/>
      <c r="C51" s="53"/>
      <c r="D51" s="53"/>
      <c r="E51" s="35"/>
      <c r="F51" s="35"/>
      <c r="G51" s="177"/>
      <c r="H51" s="35"/>
      <c r="I51" s="35"/>
      <c r="J51" s="35"/>
      <c r="K51" s="35"/>
      <c r="L51" s="35"/>
      <c r="M51" s="35"/>
      <c r="N51" s="35"/>
      <c r="O51" s="35"/>
      <c r="P51" s="35"/>
      <c r="Q51" s="25"/>
    </row>
    <row r="52" spans="2:40" s="6" customFormat="1" ht="42" customHeight="1" x14ac:dyDescent="0.3">
      <c r="B52" s="292" t="s">
        <v>126</v>
      </c>
      <c r="C52" s="293"/>
      <c r="D52" s="216" t="s">
        <v>103</v>
      </c>
      <c r="E52" s="7" t="s">
        <v>39</v>
      </c>
      <c r="F52" s="7" t="s">
        <v>2</v>
      </c>
      <c r="G52" s="7" t="s">
        <v>3</v>
      </c>
      <c r="H52" s="7" t="s">
        <v>4</v>
      </c>
      <c r="I52" s="7" t="s">
        <v>5</v>
      </c>
      <c r="J52" s="7" t="s">
        <v>6</v>
      </c>
      <c r="K52" s="7" t="s">
        <v>87</v>
      </c>
      <c r="L52" s="7" t="s">
        <v>7</v>
      </c>
      <c r="M52" s="7" t="s">
        <v>8</v>
      </c>
      <c r="N52" s="7" t="s">
        <v>9</v>
      </c>
      <c r="O52" s="7" t="s">
        <v>10</v>
      </c>
      <c r="P52" s="7" t="s">
        <v>11</v>
      </c>
    </row>
    <row r="53" spans="2:40" ht="26.25" customHeight="1" x14ac:dyDescent="0.3">
      <c r="B53" s="234" t="s">
        <v>32</v>
      </c>
      <c r="C53" s="235"/>
      <c r="D53" s="311">
        <v>2175</v>
      </c>
      <c r="E53" s="112">
        <v>143</v>
      </c>
      <c r="F53" s="113">
        <v>160</v>
      </c>
      <c r="G53" s="114"/>
      <c r="H53" s="94"/>
      <c r="I53" s="94"/>
      <c r="J53" s="94"/>
      <c r="K53" s="94"/>
      <c r="L53" s="94"/>
      <c r="M53" s="94"/>
      <c r="N53" s="94"/>
      <c r="O53" s="94"/>
      <c r="P53" s="94"/>
    </row>
    <row r="54" spans="2:40" ht="26.25" customHeight="1" x14ac:dyDescent="0.3">
      <c r="B54" s="234" t="s">
        <v>33</v>
      </c>
      <c r="C54" s="235"/>
      <c r="D54" s="312"/>
      <c r="E54" s="12">
        <v>1683</v>
      </c>
      <c r="F54" s="47">
        <v>1640</v>
      </c>
      <c r="G54" s="45"/>
      <c r="H54" s="43"/>
      <c r="I54" s="43"/>
      <c r="J54" s="43"/>
      <c r="K54" s="43"/>
      <c r="L54" s="43"/>
      <c r="M54" s="43"/>
      <c r="N54" s="43"/>
      <c r="O54" s="43"/>
      <c r="P54" s="43"/>
    </row>
    <row r="55" spans="2:40" ht="26.25" customHeight="1" x14ac:dyDescent="0.3">
      <c r="B55" s="234" t="s">
        <v>34</v>
      </c>
      <c r="C55" s="235"/>
      <c r="D55" s="312"/>
      <c r="E55" s="12">
        <v>286</v>
      </c>
      <c r="F55" s="47">
        <v>269</v>
      </c>
      <c r="G55" s="45"/>
      <c r="H55" s="43"/>
      <c r="I55" s="43"/>
      <c r="J55" s="43"/>
      <c r="K55" s="43"/>
      <c r="L55" s="43"/>
      <c r="M55" s="43"/>
      <c r="N55" s="43"/>
      <c r="O55" s="43"/>
      <c r="P55" s="43"/>
      <c r="AN55" s="15"/>
    </row>
    <row r="56" spans="2:40" ht="26.25" customHeight="1" x14ac:dyDescent="0.3">
      <c r="B56" s="234" t="s">
        <v>36</v>
      </c>
      <c r="C56" s="235"/>
      <c r="D56" s="312"/>
      <c r="E56" s="12">
        <v>0</v>
      </c>
      <c r="F56" s="47">
        <v>0</v>
      </c>
      <c r="G56" s="45"/>
      <c r="H56" s="43"/>
      <c r="I56" s="43"/>
      <c r="J56" s="43"/>
      <c r="K56" s="43"/>
      <c r="L56" s="43"/>
      <c r="M56" s="43"/>
      <c r="N56" s="43"/>
      <c r="O56" s="43"/>
      <c r="P56" s="43"/>
    </row>
    <row r="57" spans="2:40" ht="26.25" customHeight="1" x14ac:dyDescent="0.3">
      <c r="B57" s="234" t="s">
        <v>35</v>
      </c>
      <c r="C57" s="235"/>
      <c r="D57" s="312"/>
      <c r="E57" s="12">
        <v>22</v>
      </c>
      <c r="F57" s="47">
        <v>53</v>
      </c>
      <c r="G57" s="45"/>
      <c r="H57" s="43"/>
      <c r="I57" s="43"/>
      <c r="J57" s="43"/>
      <c r="K57" s="44"/>
      <c r="L57" s="43"/>
      <c r="M57" s="43"/>
      <c r="N57" s="43"/>
      <c r="O57" s="43"/>
      <c r="P57" s="43"/>
    </row>
    <row r="58" spans="2:40" ht="26.25" customHeight="1" x14ac:dyDescent="0.3">
      <c r="B58" s="329" t="s">
        <v>127</v>
      </c>
      <c r="C58" s="330"/>
      <c r="D58" s="312"/>
      <c r="E58" s="12">
        <v>14</v>
      </c>
      <c r="F58" s="47">
        <v>10</v>
      </c>
      <c r="G58" s="45"/>
      <c r="H58" s="43"/>
      <c r="I58" s="43"/>
      <c r="J58" s="43"/>
      <c r="K58" s="43"/>
      <c r="L58" s="43"/>
      <c r="M58" s="43"/>
      <c r="N58" s="43"/>
      <c r="O58" s="43"/>
      <c r="P58" s="43"/>
    </row>
    <row r="59" spans="2:40" s="6" customFormat="1" ht="26.25" customHeight="1" x14ac:dyDescent="0.3">
      <c r="B59" s="331" t="s">
        <v>37</v>
      </c>
      <c r="C59" s="332"/>
      <c r="D59" s="313"/>
      <c r="E59" s="48">
        <f t="shared" ref="E59:P59" si="4">SUM(E53:E58)</f>
        <v>2148</v>
      </c>
      <c r="F59" s="49">
        <f t="shared" si="4"/>
        <v>2132</v>
      </c>
      <c r="G59" s="50">
        <f t="shared" si="4"/>
        <v>0</v>
      </c>
      <c r="H59" s="50">
        <f t="shared" si="4"/>
        <v>0</v>
      </c>
      <c r="I59" s="50">
        <f t="shared" si="4"/>
        <v>0</v>
      </c>
      <c r="J59" s="50">
        <f t="shared" si="4"/>
        <v>0</v>
      </c>
      <c r="K59" s="50">
        <f t="shared" si="4"/>
        <v>0</v>
      </c>
      <c r="L59" s="50">
        <f t="shared" si="4"/>
        <v>0</v>
      </c>
      <c r="M59" s="50">
        <f t="shared" si="4"/>
        <v>0</v>
      </c>
      <c r="N59" s="50">
        <f t="shared" si="4"/>
        <v>0</v>
      </c>
      <c r="O59" s="50">
        <f t="shared" si="4"/>
        <v>0</v>
      </c>
      <c r="P59" s="50">
        <f t="shared" si="4"/>
        <v>0</v>
      </c>
      <c r="Q59" s="228"/>
    </row>
    <row r="60" spans="2:40" ht="15.75" customHeight="1" x14ac:dyDescent="0.3">
      <c r="B60" s="53"/>
      <c r="C60" s="53"/>
      <c r="D60" s="53"/>
      <c r="E60" s="35"/>
      <c r="F60" s="35"/>
      <c r="G60" s="177"/>
      <c r="H60" s="35"/>
      <c r="I60" s="35"/>
      <c r="J60" s="35"/>
      <c r="K60" s="35"/>
      <c r="L60" s="35"/>
      <c r="M60" s="35"/>
      <c r="N60" s="35"/>
      <c r="O60" s="35"/>
      <c r="P60" s="35"/>
      <c r="Q60" s="25"/>
    </row>
    <row r="61" spans="2:40" ht="44.25" customHeight="1" x14ac:dyDescent="0.3">
      <c r="B61" s="292" t="s">
        <v>128</v>
      </c>
      <c r="C61" s="293"/>
      <c r="D61" s="205" t="s">
        <v>103</v>
      </c>
      <c r="E61" s="7" t="s">
        <v>39</v>
      </c>
      <c r="F61" s="7" t="s">
        <v>2</v>
      </c>
      <c r="G61" s="7" t="s">
        <v>3</v>
      </c>
      <c r="H61" s="7" t="s">
        <v>4</v>
      </c>
      <c r="I61" s="7" t="s">
        <v>5</v>
      </c>
      <c r="J61" s="7" t="s">
        <v>6</v>
      </c>
      <c r="K61" s="7" t="s">
        <v>87</v>
      </c>
      <c r="L61" s="7" t="s">
        <v>7</v>
      </c>
      <c r="M61" s="7" t="s">
        <v>8</v>
      </c>
      <c r="N61" s="7" t="s">
        <v>9</v>
      </c>
      <c r="O61" s="7" t="s">
        <v>10</v>
      </c>
      <c r="P61" s="7" t="s">
        <v>11</v>
      </c>
      <c r="Q61" s="25"/>
    </row>
    <row r="62" spans="2:40" ht="45" customHeight="1" x14ac:dyDescent="0.3">
      <c r="B62" s="333" t="s">
        <v>15</v>
      </c>
      <c r="C62" s="334"/>
      <c r="D62" s="181">
        <v>450</v>
      </c>
      <c r="E62" s="224">
        <v>415</v>
      </c>
      <c r="F62" s="30">
        <v>388</v>
      </c>
      <c r="G62" s="30"/>
      <c r="H62" s="30"/>
      <c r="I62" s="30"/>
      <c r="J62" s="30"/>
      <c r="K62" s="84"/>
      <c r="L62" s="30"/>
      <c r="M62" s="30"/>
      <c r="N62" s="30"/>
      <c r="O62" s="30"/>
      <c r="P62" s="30"/>
      <c r="Q62" s="25"/>
      <c r="AK62" s="15"/>
    </row>
    <row r="63" spans="2:40" ht="16.5" customHeight="1" x14ac:dyDescent="0.3">
      <c r="B63" s="176"/>
      <c r="C63" s="178"/>
      <c r="D63" s="179"/>
      <c r="E63" s="31"/>
      <c r="F63" s="31"/>
      <c r="G63" s="31"/>
      <c r="H63" s="31"/>
      <c r="I63" s="31"/>
      <c r="J63" s="31"/>
      <c r="K63" s="175"/>
      <c r="L63" s="31"/>
      <c r="M63" s="31"/>
      <c r="N63" s="31"/>
      <c r="O63" s="31"/>
      <c r="P63" s="31"/>
      <c r="Q63" s="25"/>
      <c r="AK63" s="15"/>
    </row>
    <row r="64" spans="2:40" ht="45" customHeight="1" x14ac:dyDescent="0.3">
      <c r="B64" s="292" t="s">
        <v>16</v>
      </c>
      <c r="C64" s="293"/>
      <c r="D64" s="226" t="s">
        <v>103</v>
      </c>
      <c r="E64" s="7" t="s">
        <v>39</v>
      </c>
      <c r="F64" s="7" t="s">
        <v>2</v>
      </c>
      <c r="G64" s="7" t="s">
        <v>3</v>
      </c>
      <c r="H64" s="7" t="s">
        <v>4</v>
      </c>
      <c r="I64" s="7" t="s">
        <v>5</v>
      </c>
      <c r="J64" s="7" t="s">
        <v>6</v>
      </c>
      <c r="K64" s="7" t="s">
        <v>87</v>
      </c>
      <c r="L64" s="7" t="s">
        <v>7</v>
      </c>
      <c r="M64" s="7" t="s">
        <v>8</v>
      </c>
      <c r="N64" s="7" t="s">
        <v>9</v>
      </c>
      <c r="O64" s="7" t="s">
        <v>10</v>
      </c>
      <c r="P64" s="7" t="s">
        <v>11</v>
      </c>
      <c r="Q64" s="25"/>
      <c r="AK64" s="15"/>
    </row>
    <row r="65" spans="2:17" ht="39.75" customHeight="1" x14ac:dyDescent="0.3">
      <c r="B65" s="335" t="s">
        <v>129</v>
      </c>
      <c r="C65" s="336"/>
      <c r="D65" s="180">
        <v>120</v>
      </c>
      <c r="E65" s="21">
        <v>109</v>
      </c>
      <c r="F65" s="21">
        <v>112</v>
      </c>
      <c r="G65" s="10"/>
      <c r="H65" s="21"/>
      <c r="I65" s="21"/>
      <c r="J65" s="21"/>
      <c r="K65" s="21"/>
      <c r="L65" s="21"/>
      <c r="M65" s="21"/>
      <c r="N65" s="21"/>
      <c r="O65" s="21"/>
      <c r="P65" s="21"/>
      <c r="Q65" s="25"/>
    </row>
    <row r="66" spans="2:17" ht="18.75" customHeight="1" x14ac:dyDescent="0.35"/>
    <row r="67" spans="2:17" ht="35.25" customHeight="1" x14ac:dyDescent="0.3">
      <c r="B67" s="292" t="s">
        <v>130</v>
      </c>
      <c r="C67" s="293"/>
      <c r="D67" s="205" t="s">
        <v>103</v>
      </c>
      <c r="E67" s="7" t="s">
        <v>39</v>
      </c>
      <c r="F67" s="7" t="s">
        <v>2</v>
      </c>
      <c r="G67" s="7" t="s">
        <v>3</v>
      </c>
      <c r="H67" s="7" t="s">
        <v>4</v>
      </c>
      <c r="I67" s="7" t="s">
        <v>5</v>
      </c>
      <c r="J67" s="7" t="s">
        <v>6</v>
      </c>
      <c r="K67" s="7" t="s">
        <v>87</v>
      </c>
      <c r="L67" s="7" t="s">
        <v>7</v>
      </c>
      <c r="M67" s="7" t="s">
        <v>8</v>
      </c>
      <c r="N67" s="7" t="s">
        <v>9</v>
      </c>
      <c r="O67" s="7" t="s">
        <v>10</v>
      </c>
      <c r="P67" s="7" t="s">
        <v>11</v>
      </c>
    </row>
    <row r="68" spans="2:17" ht="40.5" customHeight="1" x14ac:dyDescent="0.3">
      <c r="B68" s="234" t="s">
        <v>131</v>
      </c>
      <c r="C68" s="235"/>
      <c r="D68" s="8">
        <v>3</v>
      </c>
      <c r="E68" s="98">
        <v>7</v>
      </c>
      <c r="F68" s="12">
        <v>4</v>
      </c>
      <c r="G68" s="97"/>
      <c r="H68" s="12"/>
      <c r="I68" s="12"/>
      <c r="J68" s="12"/>
      <c r="K68" s="149"/>
      <c r="L68" s="95"/>
      <c r="M68" s="95"/>
      <c r="N68" s="95"/>
      <c r="O68" s="95"/>
      <c r="P68" s="95"/>
      <c r="Q68" s="25"/>
    </row>
    <row r="69" spans="2:17" ht="40.5" customHeight="1" x14ac:dyDescent="0.3">
      <c r="B69" s="234" t="s">
        <v>132</v>
      </c>
      <c r="C69" s="235"/>
      <c r="D69" s="8">
        <v>200</v>
      </c>
      <c r="E69" s="98">
        <v>44</v>
      </c>
      <c r="F69" s="12">
        <v>87</v>
      </c>
      <c r="G69" s="97"/>
      <c r="H69" s="12"/>
      <c r="I69" s="12"/>
      <c r="J69" s="12"/>
      <c r="K69" s="150"/>
      <c r="L69" s="96"/>
      <c r="M69" s="96"/>
      <c r="N69" s="96"/>
      <c r="O69" s="96"/>
      <c r="P69" s="96"/>
      <c r="Q69" s="25"/>
    </row>
    <row r="70" spans="2:17" ht="40.5" customHeight="1" x14ac:dyDescent="0.3">
      <c r="B70" s="234" t="s">
        <v>19</v>
      </c>
      <c r="C70" s="235"/>
      <c r="D70" s="8">
        <v>150</v>
      </c>
      <c r="E70" s="98">
        <v>32</v>
      </c>
      <c r="F70" s="12">
        <v>30</v>
      </c>
      <c r="G70" s="97"/>
      <c r="H70" s="98"/>
      <c r="I70" s="98"/>
      <c r="J70" s="98"/>
      <c r="K70" s="123"/>
      <c r="L70" s="44"/>
      <c r="M70" s="44"/>
      <c r="N70" s="44"/>
      <c r="O70" s="123"/>
      <c r="P70" s="123"/>
      <c r="Q70" s="25"/>
    </row>
    <row r="71" spans="2:17" ht="40.5" customHeight="1" x14ac:dyDescent="0.3">
      <c r="B71" s="234" t="s">
        <v>74</v>
      </c>
      <c r="C71" s="235"/>
      <c r="D71" s="8">
        <v>100</v>
      </c>
      <c r="E71" s="98">
        <v>0</v>
      </c>
      <c r="F71" s="12">
        <v>0</v>
      </c>
      <c r="G71" s="97"/>
      <c r="H71" s="12"/>
      <c r="I71" s="12"/>
      <c r="J71" s="12"/>
      <c r="K71" s="123"/>
      <c r="L71" s="44"/>
      <c r="M71" s="44"/>
      <c r="N71" s="44"/>
      <c r="O71" s="44"/>
      <c r="P71" s="44"/>
      <c r="Q71" s="25"/>
    </row>
    <row r="72" spans="2:17" ht="40.5" customHeight="1" x14ac:dyDescent="0.3">
      <c r="B72" s="234" t="s">
        <v>17</v>
      </c>
      <c r="C72" s="235"/>
      <c r="D72" s="8">
        <v>400</v>
      </c>
      <c r="E72" s="98">
        <v>162</v>
      </c>
      <c r="F72" s="12">
        <v>180</v>
      </c>
      <c r="G72" s="97"/>
      <c r="H72" s="12"/>
      <c r="I72" s="12"/>
      <c r="J72" s="12"/>
      <c r="K72" s="151"/>
      <c r="L72" s="43"/>
      <c r="M72" s="43"/>
      <c r="N72" s="43"/>
      <c r="O72" s="43"/>
      <c r="P72" s="43"/>
      <c r="Q72" s="25"/>
    </row>
    <row r="73" spans="2:17" ht="40.5" customHeight="1" x14ac:dyDescent="0.3">
      <c r="B73" s="234" t="s">
        <v>133</v>
      </c>
      <c r="C73" s="235"/>
      <c r="D73" s="8">
        <v>100</v>
      </c>
      <c r="E73" s="98">
        <v>44</v>
      </c>
      <c r="F73" s="12">
        <v>122</v>
      </c>
      <c r="G73" s="97"/>
      <c r="H73" s="12"/>
      <c r="I73" s="12"/>
      <c r="J73" s="12"/>
      <c r="K73" s="152"/>
      <c r="L73" s="14"/>
      <c r="M73" s="14"/>
      <c r="N73" s="14"/>
      <c r="O73" s="14"/>
      <c r="P73" s="14"/>
      <c r="Q73" s="25"/>
    </row>
    <row r="74" spans="2:17" ht="40.5" customHeight="1" x14ac:dyDescent="0.3">
      <c r="B74" s="234" t="s">
        <v>18</v>
      </c>
      <c r="C74" s="235"/>
      <c r="D74" s="8">
        <v>300</v>
      </c>
      <c r="E74" s="98">
        <v>85</v>
      </c>
      <c r="F74" s="12">
        <v>83</v>
      </c>
      <c r="G74" s="97"/>
      <c r="H74" s="12"/>
      <c r="I74" s="12"/>
      <c r="J74" s="12"/>
      <c r="K74" s="98"/>
      <c r="L74" s="12"/>
      <c r="M74" s="12"/>
      <c r="N74" s="12"/>
      <c r="O74" s="12"/>
      <c r="P74" s="12"/>
      <c r="Q74" s="25"/>
    </row>
    <row r="75" spans="2:17" ht="40.5" customHeight="1" x14ac:dyDescent="0.3">
      <c r="B75" s="236" t="s">
        <v>31</v>
      </c>
      <c r="C75" s="237"/>
      <c r="D75" s="92">
        <f>SUM(D68:D74)</f>
        <v>1253</v>
      </c>
      <c r="E75" s="203">
        <f>SUM(E68:E74)</f>
        <v>374</v>
      </c>
      <c r="F75" s="203">
        <f>SUM(F68:F74)</f>
        <v>506</v>
      </c>
      <c r="G75" s="97"/>
      <c r="H75" s="12"/>
      <c r="I75" s="12"/>
      <c r="J75" s="12"/>
      <c r="K75" s="98"/>
      <c r="L75" s="12"/>
      <c r="M75" s="12"/>
      <c r="N75" s="12"/>
      <c r="O75" s="12"/>
      <c r="P75" s="12"/>
      <c r="Q75" s="25"/>
    </row>
    <row r="76" spans="2:17" ht="17.25" customHeight="1" x14ac:dyDescent="0.3">
      <c r="B76" s="173"/>
      <c r="C76" s="184"/>
      <c r="D76" s="185"/>
      <c r="E76" s="163"/>
      <c r="F76" s="182"/>
      <c r="G76" s="182"/>
      <c r="H76" s="183"/>
      <c r="I76" s="183"/>
      <c r="J76" s="183"/>
      <c r="K76" s="167"/>
      <c r="L76" s="166"/>
      <c r="M76" s="166"/>
      <c r="N76" s="166"/>
      <c r="O76" s="166"/>
      <c r="P76" s="166"/>
      <c r="Q76" s="25"/>
    </row>
    <row r="77" spans="2:17" ht="35.25" customHeight="1" x14ac:dyDescent="0.3">
      <c r="B77" s="292" t="s">
        <v>134</v>
      </c>
      <c r="C77" s="293"/>
      <c r="D77" s="128" t="s">
        <v>103</v>
      </c>
      <c r="E77" s="7" t="s">
        <v>39</v>
      </c>
      <c r="F77" s="7" t="s">
        <v>2</v>
      </c>
      <c r="G77" s="7" t="s">
        <v>3</v>
      </c>
      <c r="H77" s="7" t="s">
        <v>4</v>
      </c>
      <c r="I77" s="7" t="s">
        <v>5</v>
      </c>
      <c r="J77" s="7" t="s">
        <v>6</v>
      </c>
      <c r="K77" s="7" t="s">
        <v>87</v>
      </c>
      <c r="L77" s="7" t="s">
        <v>7</v>
      </c>
      <c r="M77" s="7" t="s">
        <v>8</v>
      </c>
      <c r="N77" s="7" t="s">
        <v>9</v>
      </c>
      <c r="O77" s="7" t="s">
        <v>10</v>
      </c>
      <c r="P77" s="7" t="s">
        <v>11</v>
      </c>
    </row>
    <row r="78" spans="2:17" ht="40.5" customHeight="1" x14ac:dyDescent="0.3">
      <c r="B78" s="234" t="s">
        <v>131</v>
      </c>
      <c r="C78" s="235"/>
      <c r="D78" s="217">
        <v>3</v>
      </c>
      <c r="E78" s="12">
        <v>3</v>
      </c>
      <c r="F78" s="97">
        <v>4</v>
      </c>
      <c r="G78" s="97"/>
      <c r="H78" s="12"/>
      <c r="I78" s="12"/>
      <c r="J78" s="12"/>
      <c r="K78" s="149"/>
      <c r="L78" s="95"/>
      <c r="M78" s="95"/>
      <c r="N78" s="95"/>
      <c r="O78" s="95"/>
      <c r="P78" s="95"/>
      <c r="Q78" s="25"/>
    </row>
    <row r="79" spans="2:17" ht="40.5" customHeight="1" x14ac:dyDescent="0.3">
      <c r="B79" s="234" t="s">
        <v>132</v>
      </c>
      <c r="C79" s="235"/>
      <c r="D79" s="217">
        <v>200</v>
      </c>
      <c r="E79" s="12">
        <v>98</v>
      </c>
      <c r="F79" s="97">
        <v>172</v>
      </c>
      <c r="G79" s="97"/>
      <c r="H79" s="12"/>
      <c r="I79" s="12"/>
      <c r="J79" s="12"/>
      <c r="K79" s="150"/>
      <c r="L79" s="96"/>
      <c r="M79" s="96"/>
      <c r="N79" s="96"/>
      <c r="O79" s="96"/>
      <c r="P79" s="96"/>
      <c r="Q79" s="25"/>
    </row>
    <row r="80" spans="2:17" ht="40.5" customHeight="1" x14ac:dyDescent="0.3">
      <c r="B80" s="234" t="s">
        <v>19</v>
      </c>
      <c r="C80" s="235"/>
      <c r="D80" s="217">
        <v>150</v>
      </c>
      <c r="E80" s="12">
        <v>124</v>
      </c>
      <c r="F80" s="97">
        <v>168</v>
      </c>
      <c r="G80" s="97"/>
      <c r="H80" s="98"/>
      <c r="I80" s="98"/>
      <c r="J80" s="98"/>
      <c r="K80" s="123"/>
      <c r="L80" s="44"/>
      <c r="M80" s="44"/>
      <c r="N80" s="44"/>
      <c r="O80" s="123"/>
      <c r="P80" s="123"/>
      <c r="Q80" s="25"/>
    </row>
    <row r="81" spans="2:24" ht="40.5" customHeight="1" x14ac:dyDescent="0.3">
      <c r="B81" s="234" t="s">
        <v>74</v>
      </c>
      <c r="C81" s="235"/>
      <c r="D81" s="217">
        <v>100</v>
      </c>
      <c r="E81" s="12">
        <v>40</v>
      </c>
      <c r="F81" s="97">
        <v>112</v>
      </c>
      <c r="G81" s="97"/>
      <c r="H81" s="12"/>
      <c r="I81" s="12"/>
      <c r="J81" s="12"/>
      <c r="K81" s="123"/>
      <c r="L81" s="44"/>
      <c r="M81" s="44"/>
      <c r="N81" s="44"/>
      <c r="O81" s="44"/>
      <c r="P81" s="44"/>
      <c r="Q81" s="25"/>
    </row>
    <row r="82" spans="2:24" ht="40.5" customHeight="1" x14ac:dyDescent="0.3">
      <c r="B82" s="234" t="s">
        <v>17</v>
      </c>
      <c r="C82" s="235"/>
      <c r="D82" s="217">
        <v>400</v>
      </c>
      <c r="E82" s="12">
        <v>250</v>
      </c>
      <c r="F82" s="97">
        <v>250</v>
      </c>
      <c r="G82" s="97"/>
      <c r="H82" s="12"/>
      <c r="I82" s="12"/>
      <c r="J82" s="12"/>
      <c r="K82" s="151"/>
      <c r="L82" s="43"/>
      <c r="M82" s="43"/>
      <c r="N82" s="43"/>
      <c r="O82" s="43"/>
      <c r="P82" s="43"/>
      <c r="Q82" s="25"/>
    </row>
    <row r="83" spans="2:24" ht="40.5" customHeight="1" x14ac:dyDescent="0.3">
      <c r="B83" s="234" t="s">
        <v>133</v>
      </c>
      <c r="C83" s="235"/>
      <c r="D83" s="217">
        <v>100</v>
      </c>
      <c r="E83" s="12">
        <v>208</v>
      </c>
      <c r="F83" s="97">
        <v>296</v>
      </c>
      <c r="G83" s="97"/>
      <c r="H83" s="12"/>
      <c r="I83" s="12"/>
      <c r="J83" s="12"/>
      <c r="K83" s="152"/>
      <c r="L83" s="14"/>
      <c r="M83" s="14"/>
      <c r="N83" s="14"/>
      <c r="O83" s="14"/>
      <c r="P83" s="14"/>
      <c r="Q83" s="25"/>
    </row>
    <row r="84" spans="2:24" ht="40.5" customHeight="1" x14ac:dyDescent="0.3">
      <c r="B84" s="234" t="s">
        <v>18</v>
      </c>
      <c r="C84" s="235"/>
      <c r="D84" s="217">
        <v>300</v>
      </c>
      <c r="E84" s="12">
        <v>532</v>
      </c>
      <c r="F84" s="97">
        <v>270</v>
      </c>
      <c r="G84" s="97"/>
      <c r="H84" s="12"/>
      <c r="I84" s="12"/>
      <c r="J84" s="12"/>
      <c r="K84" s="98"/>
      <c r="L84" s="12"/>
      <c r="M84" s="12"/>
      <c r="N84" s="12"/>
      <c r="O84" s="12"/>
      <c r="P84" s="12"/>
      <c r="Q84" s="25"/>
    </row>
    <row r="85" spans="2:24" ht="40.5" customHeight="1" x14ac:dyDescent="0.3">
      <c r="B85" s="236" t="s">
        <v>31</v>
      </c>
      <c r="C85" s="237"/>
      <c r="D85" s="218">
        <f>SUM(D78:D84)</f>
        <v>1253</v>
      </c>
      <c r="E85" s="203">
        <f>SUM(E78:E84)</f>
        <v>1255</v>
      </c>
      <c r="F85" s="203">
        <f t="shared" ref="F85:P85" si="5">SUM(F78:F84)</f>
        <v>1272</v>
      </c>
      <c r="G85" s="203">
        <f t="shared" si="5"/>
        <v>0</v>
      </c>
      <c r="H85" s="203">
        <f t="shared" si="5"/>
        <v>0</v>
      </c>
      <c r="I85" s="203">
        <f t="shared" si="5"/>
        <v>0</v>
      </c>
      <c r="J85" s="203">
        <f t="shared" si="5"/>
        <v>0</v>
      </c>
      <c r="K85" s="203">
        <f t="shared" si="5"/>
        <v>0</v>
      </c>
      <c r="L85" s="203">
        <f t="shared" si="5"/>
        <v>0</v>
      </c>
      <c r="M85" s="203">
        <f t="shared" si="5"/>
        <v>0</v>
      </c>
      <c r="N85" s="203">
        <f t="shared" si="5"/>
        <v>0</v>
      </c>
      <c r="O85" s="203">
        <f t="shared" si="5"/>
        <v>0</v>
      </c>
      <c r="P85" s="203">
        <f t="shared" si="5"/>
        <v>0</v>
      </c>
      <c r="Q85" s="25"/>
    </row>
    <row r="86" spans="2:24" ht="18.75" customHeight="1" x14ac:dyDescent="0.3">
      <c r="B86" s="310"/>
      <c r="C86" s="310"/>
      <c r="D86" s="310"/>
      <c r="E86" s="310"/>
      <c r="F86" s="310"/>
      <c r="G86" s="310"/>
      <c r="H86" s="310"/>
      <c r="I86" s="310"/>
      <c r="J86" s="310"/>
      <c r="K86" s="310"/>
      <c r="L86" s="310"/>
      <c r="M86" s="310"/>
      <c r="N86" s="310"/>
      <c r="O86" s="310"/>
      <c r="P86" s="310"/>
    </row>
    <row r="87" spans="2:24" ht="34.5" customHeight="1" x14ac:dyDescent="0.3">
      <c r="B87" s="54" t="s">
        <v>20</v>
      </c>
      <c r="C87" s="7" t="s">
        <v>135</v>
      </c>
      <c r="D87" s="7" t="s">
        <v>136</v>
      </c>
      <c r="E87" s="7" t="s">
        <v>39</v>
      </c>
      <c r="F87" s="7" t="s">
        <v>2</v>
      </c>
      <c r="G87" s="7" t="s">
        <v>3</v>
      </c>
      <c r="H87" s="7" t="s">
        <v>4</v>
      </c>
      <c r="I87" s="7" t="s">
        <v>5</v>
      </c>
      <c r="J87" s="7" t="s">
        <v>6</v>
      </c>
      <c r="K87" s="7" t="s">
        <v>87</v>
      </c>
      <c r="L87" s="7" t="s">
        <v>7</v>
      </c>
      <c r="M87" s="7" t="s">
        <v>8</v>
      </c>
      <c r="N87" s="7" t="s">
        <v>9</v>
      </c>
      <c r="O87" s="7" t="s">
        <v>10</v>
      </c>
      <c r="P87" s="7" t="s">
        <v>11</v>
      </c>
    </row>
    <row r="88" spans="2:24" ht="35.15" customHeight="1" x14ac:dyDescent="0.35">
      <c r="B88" s="161" t="s">
        <v>21</v>
      </c>
      <c r="C88" s="61">
        <v>800</v>
      </c>
      <c r="D88" s="61">
        <v>900</v>
      </c>
      <c r="E88" s="112">
        <v>770</v>
      </c>
      <c r="F88" s="115">
        <v>670</v>
      </c>
      <c r="G88" s="115"/>
      <c r="H88" s="107"/>
      <c r="I88" s="107"/>
      <c r="J88" s="107"/>
      <c r="K88" s="156"/>
      <c r="L88" s="107"/>
      <c r="M88" s="107"/>
      <c r="N88" s="107"/>
      <c r="O88" s="156"/>
      <c r="P88" s="107"/>
      <c r="Q88" s="5"/>
      <c r="S88" s="19"/>
      <c r="T88" s="19"/>
      <c r="U88" s="19"/>
      <c r="V88" s="19"/>
      <c r="W88" s="19"/>
      <c r="X88" s="19"/>
    </row>
    <row r="89" spans="2:24" ht="35.15" customHeight="1" x14ac:dyDescent="0.3">
      <c r="B89" s="161" t="s">
        <v>22</v>
      </c>
      <c r="C89" s="11">
        <v>25</v>
      </c>
      <c r="D89" s="11">
        <v>28</v>
      </c>
      <c r="E89" s="108">
        <v>27</v>
      </c>
      <c r="F89" s="110">
        <v>28</v>
      </c>
      <c r="G89" s="110"/>
      <c r="H89" s="23"/>
      <c r="I89" s="23"/>
      <c r="J89" s="23"/>
      <c r="K89" s="155"/>
      <c r="L89" s="23"/>
      <c r="M89" s="23"/>
      <c r="N89" s="23"/>
      <c r="O89" s="155"/>
      <c r="P89" s="23"/>
      <c r="S89" s="19"/>
      <c r="T89" s="19"/>
      <c r="U89" s="19"/>
      <c r="V89" s="19"/>
      <c r="W89" s="19"/>
      <c r="X89" s="19"/>
    </row>
    <row r="90" spans="2:24" ht="35.15" customHeight="1" x14ac:dyDescent="0.35">
      <c r="B90" s="161" t="s">
        <v>23</v>
      </c>
      <c r="C90" s="106">
        <v>1840</v>
      </c>
      <c r="D90" s="106">
        <v>2300</v>
      </c>
      <c r="E90" s="12">
        <v>2036</v>
      </c>
      <c r="F90" s="37">
        <v>1748</v>
      </c>
      <c r="G90" s="37"/>
      <c r="H90" s="10"/>
      <c r="I90" s="10"/>
      <c r="J90" s="10"/>
      <c r="K90" s="126"/>
      <c r="L90" s="10"/>
      <c r="M90" s="10"/>
      <c r="N90" s="10"/>
      <c r="O90" s="126"/>
      <c r="P90" s="10"/>
      <c r="Q90" s="5"/>
      <c r="S90" s="19"/>
      <c r="T90" s="19"/>
      <c r="U90" s="19"/>
      <c r="V90" s="19"/>
      <c r="W90" s="19"/>
      <c r="X90" s="19"/>
    </row>
    <row r="91" spans="2:24" ht="35.15" customHeight="1" x14ac:dyDescent="0.35">
      <c r="B91" s="161"/>
      <c r="C91" s="172"/>
      <c r="D91" s="172"/>
      <c r="E91" s="162"/>
      <c r="F91" s="187"/>
      <c r="G91" s="188"/>
      <c r="H91" s="177"/>
      <c r="I91" s="177"/>
      <c r="J91" s="177"/>
      <c r="K91" s="186"/>
      <c r="L91" s="177"/>
      <c r="M91" s="177"/>
      <c r="N91" s="177"/>
      <c r="O91" s="186"/>
      <c r="P91" s="177"/>
      <c r="Q91" s="5"/>
      <c r="S91" s="19"/>
      <c r="T91" s="19"/>
      <c r="U91" s="19"/>
      <c r="V91" s="19"/>
      <c r="W91" s="19"/>
      <c r="X91" s="19"/>
    </row>
    <row r="92" spans="2:24" ht="60" customHeight="1" x14ac:dyDescent="0.3">
      <c r="B92" s="161" t="s">
        <v>26</v>
      </c>
      <c r="C92" s="219">
        <v>1</v>
      </c>
      <c r="D92" s="219">
        <v>1</v>
      </c>
      <c r="E92" s="39">
        <v>1</v>
      </c>
      <c r="F92" s="230">
        <v>1</v>
      </c>
      <c r="G92" s="118"/>
      <c r="H92" s="119"/>
      <c r="I92" s="119"/>
      <c r="J92" s="119"/>
      <c r="K92" s="157"/>
      <c r="L92" s="159"/>
      <c r="M92" s="159"/>
      <c r="N92" s="119"/>
      <c r="O92" s="157"/>
      <c r="P92" s="119"/>
      <c r="S92" s="40"/>
      <c r="T92" s="40"/>
      <c r="U92" s="40"/>
      <c r="V92" s="40"/>
      <c r="W92" s="40"/>
      <c r="X92" s="40"/>
    </row>
    <row r="93" spans="2:24" ht="17.25" customHeight="1" x14ac:dyDescent="0.3">
      <c r="B93" s="325"/>
      <c r="C93" s="325"/>
      <c r="D93" s="325"/>
      <c r="E93" s="325"/>
      <c r="F93" s="325"/>
      <c r="G93" s="325"/>
      <c r="H93" s="325"/>
      <c r="I93" s="325"/>
      <c r="J93" s="325"/>
      <c r="K93" s="325"/>
      <c r="L93" s="325"/>
      <c r="M93" s="325"/>
      <c r="N93" s="325"/>
      <c r="O93" s="325"/>
      <c r="P93" s="325"/>
    </row>
    <row r="94" spans="2:24" ht="33" customHeight="1" x14ac:dyDescent="0.3">
      <c r="B94" s="247" t="s">
        <v>137</v>
      </c>
      <c r="C94" s="248"/>
      <c r="D94" s="249"/>
      <c r="E94" s="7" t="s">
        <v>39</v>
      </c>
      <c r="F94" s="7" t="s">
        <v>2</v>
      </c>
      <c r="G94" s="7" t="s">
        <v>3</v>
      </c>
      <c r="H94" s="7" t="s">
        <v>4</v>
      </c>
      <c r="I94" s="7" t="s">
        <v>5</v>
      </c>
      <c r="J94" s="7" t="s">
        <v>6</v>
      </c>
      <c r="K94" s="7" t="s">
        <v>87</v>
      </c>
      <c r="L94" s="7" t="s">
        <v>7</v>
      </c>
      <c r="M94" s="7" t="s">
        <v>8</v>
      </c>
      <c r="N94" s="7" t="s">
        <v>9</v>
      </c>
      <c r="O94" s="7" t="s">
        <v>10</v>
      </c>
      <c r="P94" s="7" t="s">
        <v>11</v>
      </c>
    </row>
    <row r="95" spans="2:24" ht="33" customHeight="1" x14ac:dyDescent="0.3">
      <c r="B95" s="231" t="s">
        <v>138</v>
      </c>
      <c r="C95" s="232"/>
      <c r="D95" s="233"/>
      <c r="E95" s="197">
        <v>183</v>
      </c>
      <c r="F95" s="197">
        <v>139</v>
      </c>
      <c r="G95" s="190"/>
      <c r="H95" s="190"/>
      <c r="I95" s="190"/>
      <c r="J95" s="190"/>
      <c r="K95" s="190"/>
      <c r="L95" s="190"/>
      <c r="M95" s="190"/>
      <c r="N95" s="190"/>
      <c r="O95" s="190"/>
      <c r="P95" s="190"/>
    </row>
    <row r="96" spans="2:24" ht="33" customHeight="1" x14ac:dyDescent="0.3">
      <c r="B96" s="231" t="s">
        <v>139</v>
      </c>
      <c r="C96" s="232"/>
      <c r="D96" s="233"/>
      <c r="E96" s="213">
        <v>67823</v>
      </c>
      <c r="F96" s="213">
        <v>65446</v>
      </c>
      <c r="G96" s="190"/>
      <c r="H96" s="190"/>
      <c r="I96" s="190"/>
      <c r="J96" s="190"/>
      <c r="K96" s="190"/>
      <c r="L96" s="190"/>
      <c r="M96" s="190"/>
      <c r="N96" s="190"/>
      <c r="O96" s="190"/>
      <c r="P96" s="190"/>
    </row>
    <row r="97" spans="1:16" ht="33" customHeight="1" x14ac:dyDescent="0.3">
      <c r="B97" s="231" t="s">
        <v>140</v>
      </c>
      <c r="C97" s="232"/>
      <c r="D97" s="233"/>
      <c r="E97" s="197">
        <v>14</v>
      </c>
      <c r="F97" s="197">
        <v>11</v>
      </c>
      <c r="G97" s="190"/>
      <c r="H97" s="190"/>
      <c r="I97" s="190"/>
      <c r="J97" s="190"/>
      <c r="K97" s="190"/>
      <c r="L97" s="190"/>
      <c r="M97" s="190"/>
      <c r="N97" s="190"/>
      <c r="O97" s="190"/>
      <c r="P97" s="190"/>
    </row>
    <row r="98" spans="1:16" ht="33" customHeight="1" x14ac:dyDescent="0.3">
      <c r="B98" s="231" t="s">
        <v>210</v>
      </c>
      <c r="C98" s="232"/>
      <c r="D98" s="233"/>
      <c r="E98" s="227">
        <v>7</v>
      </c>
      <c r="F98" s="197">
        <f>17-F68</f>
        <v>13</v>
      </c>
      <c r="G98" s="190"/>
      <c r="H98" s="190"/>
      <c r="I98" s="190"/>
      <c r="J98" s="190"/>
      <c r="K98" s="190"/>
      <c r="L98" s="190"/>
      <c r="M98" s="190"/>
      <c r="N98" s="190"/>
      <c r="O98" s="190"/>
      <c r="P98" s="190"/>
    </row>
    <row r="99" spans="1:16" ht="33" customHeight="1" x14ac:dyDescent="0.3">
      <c r="B99" s="250" t="s">
        <v>141</v>
      </c>
      <c r="C99" s="251"/>
      <c r="D99" s="252"/>
      <c r="E99" s="197">
        <f>398-E69</f>
        <v>354</v>
      </c>
      <c r="F99" s="197">
        <f>429-F69</f>
        <v>342</v>
      </c>
      <c r="G99" s="190"/>
      <c r="H99" s="190"/>
      <c r="I99" s="190"/>
      <c r="J99" s="190"/>
      <c r="K99" s="190"/>
      <c r="L99" s="190"/>
      <c r="M99" s="190"/>
      <c r="N99" s="190"/>
      <c r="O99" s="190"/>
      <c r="P99" s="190"/>
    </row>
    <row r="100" spans="1:16" ht="33" customHeight="1" x14ac:dyDescent="0.3">
      <c r="B100" s="231" t="s">
        <v>142</v>
      </c>
      <c r="C100" s="232"/>
      <c r="D100" s="233"/>
      <c r="E100" s="213">
        <v>594</v>
      </c>
      <c r="F100" s="197">
        <v>620</v>
      </c>
      <c r="G100" s="190"/>
      <c r="H100" s="190"/>
      <c r="I100" s="190"/>
      <c r="J100" s="190"/>
      <c r="K100" s="190"/>
      <c r="L100" s="190"/>
      <c r="M100" s="190"/>
      <c r="N100" s="190"/>
      <c r="O100" s="190"/>
      <c r="P100" s="190"/>
    </row>
    <row r="101" spans="1:16" ht="33" customHeight="1" x14ac:dyDescent="0.3">
      <c r="B101" s="231" t="s">
        <v>143</v>
      </c>
      <c r="C101" s="232"/>
      <c r="D101" s="233"/>
      <c r="E101" s="197">
        <v>147</v>
      </c>
      <c r="F101" s="197">
        <v>140</v>
      </c>
      <c r="G101" s="190"/>
      <c r="H101" s="190"/>
      <c r="I101" s="190"/>
      <c r="J101" s="190"/>
      <c r="K101" s="190"/>
      <c r="L101" s="190"/>
      <c r="M101" s="190"/>
      <c r="N101" s="190"/>
      <c r="O101" s="190"/>
      <c r="P101" s="190"/>
    </row>
    <row r="102" spans="1:16" ht="33" customHeight="1" x14ac:dyDescent="0.3">
      <c r="B102" s="250" t="s">
        <v>19</v>
      </c>
      <c r="C102" s="251"/>
      <c r="D102" s="252"/>
      <c r="E102" s="197">
        <f>61-E70</f>
        <v>29</v>
      </c>
      <c r="F102" s="197">
        <f>63-F70</f>
        <v>33</v>
      </c>
      <c r="G102" s="190"/>
      <c r="H102" s="190"/>
      <c r="I102" s="190"/>
      <c r="J102" s="190"/>
      <c r="K102" s="190"/>
      <c r="L102" s="190"/>
      <c r="M102" s="190"/>
      <c r="N102" s="190"/>
      <c r="O102" s="190"/>
      <c r="P102" s="190"/>
    </row>
    <row r="103" spans="1:16" ht="33" customHeight="1" x14ac:dyDescent="0.3">
      <c r="B103" s="231" t="s">
        <v>144</v>
      </c>
      <c r="C103" s="232"/>
      <c r="D103" s="233"/>
      <c r="E103" s="197">
        <v>6480</v>
      </c>
      <c r="F103" s="197">
        <v>6377</v>
      </c>
      <c r="G103" s="190"/>
      <c r="H103" s="190"/>
      <c r="I103" s="190"/>
      <c r="J103" s="190"/>
      <c r="K103" s="190"/>
      <c r="L103" s="190"/>
      <c r="M103" s="190"/>
      <c r="N103" s="190"/>
      <c r="O103" s="190"/>
      <c r="P103" s="190"/>
    </row>
    <row r="104" spans="1:16" ht="33" customHeight="1" x14ac:dyDescent="0.3">
      <c r="B104" s="250" t="s">
        <v>17</v>
      </c>
      <c r="C104" s="251"/>
      <c r="D104" s="252"/>
      <c r="E104" s="197">
        <f>352-E72</f>
        <v>190</v>
      </c>
      <c r="F104" s="197">
        <f>322-F72</f>
        <v>142</v>
      </c>
      <c r="G104" s="190"/>
      <c r="H104" s="190"/>
      <c r="I104" s="190"/>
      <c r="J104" s="190"/>
      <c r="K104" s="190"/>
      <c r="L104" s="190"/>
      <c r="M104" s="190"/>
      <c r="N104" s="190"/>
      <c r="O104" s="190"/>
      <c r="P104" s="190"/>
    </row>
    <row r="105" spans="1:16" ht="33" customHeight="1" x14ac:dyDescent="0.3">
      <c r="B105" s="250" t="s">
        <v>133</v>
      </c>
      <c r="C105" s="251"/>
      <c r="D105" s="252"/>
      <c r="E105" s="197">
        <f>54-E73</f>
        <v>10</v>
      </c>
      <c r="F105" s="197">
        <f>131-F73</f>
        <v>9</v>
      </c>
      <c r="G105" s="190"/>
      <c r="H105" s="190"/>
      <c r="I105" s="190"/>
      <c r="J105" s="190"/>
      <c r="K105" s="190"/>
      <c r="L105" s="190"/>
      <c r="M105" s="190"/>
      <c r="N105" s="190"/>
      <c r="O105" s="190"/>
      <c r="P105" s="190"/>
    </row>
    <row r="106" spans="1:16" ht="33" customHeight="1" x14ac:dyDescent="0.3">
      <c r="B106" s="250" t="s">
        <v>145</v>
      </c>
      <c r="C106" s="251"/>
      <c r="D106" s="252"/>
      <c r="E106" s="197">
        <f>5472-E74</f>
        <v>5387</v>
      </c>
      <c r="F106" s="197">
        <f>5047-F74</f>
        <v>4964</v>
      </c>
      <c r="G106" s="190"/>
      <c r="H106" s="190"/>
      <c r="I106" s="190"/>
      <c r="J106" s="190"/>
      <c r="K106" s="190"/>
      <c r="L106" s="190"/>
      <c r="M106" s="190"/>
      <c r="N106" s="190"/>
      <c r="O106" s="190"/>
      <c r="P106" s="190"/>
    </row>
    <row r="107" spans="1:16" ht="33" customHeight="1" x14ac:dyDescent="0.3">
      <c r="B107" s="231" t="s">
        <v>42</v>
      </c>
      <c r="C107" s="232"/>
      <c r="D107" s="233"/>
      <c r="E107" s="197">
        <v>963</v>
      </c>
      <c r="F107" s="197">
        <v>949</v>
      </c>
      <c r="G107" s="190"/>
      <c r="H107" s="190"/>
      <c r="I107" s="190"/>
      <c r="J107" s="190"/>
      <c r="K107" s="190"/>
      <c r="L107" s="190"/>
      <c r="M107" s="190"/>
      <c r="N107" s="190"/>
      <c r="O107" s="190"/>
      <c r="P107" s="190"/>
    </row>
    <row r="108" spans="1:16" ht="17.25" customHeight="1" x14ac:dyDescent="0.3"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</row>
    <row r="109" spans="1:16" s="6" customFormat="1" ht="31.5" customHeight="1" x14ac:dyDescent="0.4">
      <c r="A109" s="51"/>
      <c r="B109" s="292" t="s">
        <v>38</v>
      </c>
      <c r="C109" s="294"/>
      <c r="D109" s="294"/>
      <c r="E109" s="7" t="s">
        <v>39</v>
      </c>
      <c r="F109" s="7" t="s">
        <v>2</v>
      </c>
      <c r="G109" s="7" t="s">
        <v>3</v>
      </c>
      <c r="H109" s="7" t="s">
        <v>4</v>
      </c>
      <c r="I109" s="7" t="s">
        <v>5</v>
      </c>
      <c r="J109" s="7" t="s">
        <v>6</v>
      </c>
      <c r="K109" s="7" t="s">
        <v>87</v>
      </c>
      <c r="L109" s="7" t="s">
        <v>7</v>
      </c>
      <c r="M109" s="7" t="s">
        <v>8</v>
      </c>
      <c r="N109" s="7" t="s">
        <v>9</v>
      </c>
      <c r="O109" s="7" t="s">
        <v>10</v>
      </c>
      <c r="P109" s="7" t="s">
        <v>11</v>
      </c>
    </row>
    <row r="110" spans="1:16" ht="30.75" customHeight="1" x14ac:dyDescent="0.3">
      <c r="B110" s="326" t="s">
        <v>40</v>
      </c>
      <c r="C110" s="327"/>
      <c r="D110" s="328"/>
      <c r="E110" s="102">
        <v>0</v>
      </c>
      <c r="F110" s="102">
        <v>0</v>
      </c>
      <c r="G110" s="111"/>
      <c r="H110" s="102"/>
      <c r="I110" s="102"/>
      <c r="J110" s="102"/>
      <c r="K110" s="148"/>
      <c r="L110" s="102"/>
      <c r="M110" s="102"/>
      <c r="N110" s="102"/>
      <c r="O110" s="102"/>
      <c r="P110" s="102"/>
    </row>
    <row r="111" spans="1:16" ht="30.75" customHeight="1" x14ac:dyDescent="0.3">
      <c r="B111" s="326" t="s">
        <v>41</v>
      </c>
      <c r="C111" s="327"/>
      <c r="D111" s="328"/>
      <c r="E111" s="21">
        <v>25</v>
      </c>
      <c r="F111" s="21">
        <f>27+841</f>
        <v>868</v>
      </c>
      <c r="G111" s="81"/>
      <c r="H111" s="21"/>
      <c r="I111" s="21"/>
      <c r="J111" s="21"/>
      <c r="K111" s="127"/>
      <c r="L111" s="21"/>
      <c r="M111" s="21"/>
      <c r="N111" s="21"/>
      <c r="O111" s="21"/>
      <c r="P111" s="21"/>
    </row>
    <row r="112" spans="1:16" ht="17.25" customHeight="1" x14ac:dyDescent="0.3">
      <c r="B112" s="52"/>
      <c r="C112" s="53"/>
      <c r="D112" s="53"/>
      <c r="E112" s="35"/>
      <c r="F112" s="35"/>
      <c r="G112" s="53"/>
      <c r="H112" s="35"/>
      <c r="I112" s="35"/>
      <c r="J112" s="35"/>
      <c r="K112" s="35"/>
      <c r="L112" s="35"/>
      <c r="M112" s="35"/>
      <c r="N112" s="35"/>
      <c r="O112" s="35"/>
      <c r="P112" s="35"/>
    </row>
    <row r="113" spans="2:42" s="6" customFormat="1" ht="39" customHeight="1" x14ac:dyDescent="0.3">
      <c r="B113" s="297" t="s">
        <v>43</v>
      </c>
      <c r="C113" s="298"/>
      <c r="D113" s="306"/>
      <c r="E113" s="7" t="s">
        <v>39</v>
      </c>
      <c r="F113" s="7" t="s">
        <v>2</v>
      </c>
      <c r="G113" s="7" t="s">
        <v>3</v>
      </c>
      <c r="H113" s="7" t="s">
        <v>4</v>
      </c>
      <c r="I113" s="7" t="s">
        <v>5</v>
      </c>
      <c r="J113" s="7" t="s">
        <v>6</v>
      </c>
      <c r="K113" s="7" t="s">
        <v>87</v>
      </c>
      <c r="L113" s="7" t="s">
        <v>7</v>
      </c>
      <c r="M113" s="7" t="s">
        <v>8</v>
      </c>
      <c r="N113" s="7" t="s">
        <v>9</v>
      </c>
      <c r="O113" s="7" t="s">
        <v>10</v>
      </c>
      <c r="P113" s="7" t="s">
        <v>11</v>
      </c>
    </row>
    <row r="114" spans="2:42" ht="29.25" customHeight="1" x14ac:dyDescent="0.35">
      <c r="B114" s="326" t="s">
        <v>43</v>
      </c>
      <c r="C114" s="327"/>
      <c r="D114" s="328"/>
      <c r="E114" s="58">
        <v>4549</v>
      </c>
      <c r="F114" s="58">
        <v>4097</v>
      </c>
      <c r="G114" s="99"/>
      <c r="H114" s="58"/>
      <c r="I114" s="58"/>
      <c r="J114" s="58"/>
      <c r="K114" s="58"/>
      <c r="L114" s="58"/>
      <c r="M114" s="58"/>
      <c r="N114" s="58"/>
      <c r="O114" s="58"/>
      <c r="P114" s="58"/>
      <c r="R114" s="5"/>
      <c r="AP114" s="15"/>
    </row>
    <row r="115" spans="2:42" ht="17.25" customHeight="1" x14ac:dyDescent="0.3">
      <c r="B115" s="52"/>
      <c r="C115" s="53"/>
      <c r="D115" s="53"/>
      <c r="E115" s="35"/>
      <c r="F115" s="35"/>
      <c r="G115" s="53"/>
      <c r="H115" s="35"/>
      <c r="I115" s="35"/>
      <c r="J115" s="35"/>
      <c r="K115" s="35"/>
      <c r="L115" s="35"/>
      <c r="M115" s="35"/>
      <c r="N115" s="35"/>
      <c r="O115" s="35"/>
      <c r="P115" s="35"/>
    </row>
    <row r="116" spans="2:42" s="6" customFormat="1" ht="39" customHeight="1" x14ac:dyDescent="0.3">
      <c r="B116" s="297" t="s">
        <v>146</v>
      </c>
      <c r="C116" s="298"/>
      <c r="D116" s="306"/>
      <c r="E116" s="7" t="s">
        <v>39</v>
      </c>
      <c r="F116" s="7" t="s">
        <v>2</v>
      </c>
      <c r="G116" s="7" t="s">
        <v>3</v>
      </c>
      <c r="H116" s="7" t="s">
        <v>4</v>
      </c>
      <c r="I116" s="7" t="s">
        <v>5</v>
      </c>
      <c r="J116" s="7" t="s">
        <v>6</v>
      </c>
      <c r="K116" s="7" t="s">
        <v>87</v>
      </c>
      <c r="L116" s="7" t="s">
        <v>7</v>
      </c>
      <c r="M116" s="7" t="s">
        <v>8</v>
      </c>
      <c r="N116" s="7" t="s">
        <v>9</v>
      </c>
      <c r="O116" s="7" t="s">
        <v>10</v>
      </c>
      <c r="P116" s="7" t="s">
        <v>11</v>
      </c>
    </row>
    <row r="117" spans="2:42" ht="39.75" customHeight="1" x14ac:dyDescent="0.35">
      <c r="B117" s="307" t="s">
        <v>147</v>
      </c>
      <c r="C117" s="308"/>
      <c r="D117" s="309"/>
      <c r="E117" s="55">
        <v>0</v>
      </c>
      <c r="F117" s="58">
        <v>0</v>
      </c>
      <c r="G117" s="99"/>
      <c r="H117" s="58"/>
      <c r="I117" s="58"/>
      <c r="J117" s="58"/>
      <c r="K117" s="58"/>
      <c r="L117" s="58"/>
      <c r="M117" s="58"/>
      <c r="N117" s="58"/>
      <c r="O117" s="58"/>
      <c r="P117" s="58"/>
      <c r="R117" s="5"/>
      <c r="AP117" s="15"/>
    </row>
    <row r="118" spans="2:42" ht="39" customHeight="1" x14ac:dyDescent="0.3">
      <c r="B118" s="307" t="s">
        <v>148</v>
      </c>
      <c r="C118" s="308"/>
      <c r="D118" s="309"/>
      <c r="E118" s="55">
        <v>0</v>
      </c>
      <c r="F118" s="58">
        <v>0</v>
      </c>
      <c r="G118" s="99"/>
      <c r="H118" s="58"/>
      <c r="I118" s="58"/>
      <c r="J118" s="58"/>
      <c r="K118" s="58"/>
      <c r="L118" s="58"/>
      <c r="M118" s="58"/>
      <c r="N118" s="58"/>
      <c r="O118" s="58"/>
      <c r="P118" s="58"/>
    </row>
    <row r="119" spans="2:42" ht="18.75" customHeight="1" x14ac:dyDescent="0.3">
      <c r="B119" s="52"/>
      <c r="C119" s="53"/>
      <c r="D119" s="53"/>
      <c r="E119" s="35"/>
      <c r="F119" s="35"/>
      <c r="G119" s="53"/>
      <c r="H119" s="35"/>
      <c r="I119" s="35"/>
      <c r="J119" s="35"/>
      <c r="K119" s="35"/>
      <c r="L119" s="35"/>
      <c r="M119" s="35"/>
      <c r="N119" s="35"/>
      <c r="O119" s="35"/>
      <c r="P119" s="35"/>
    </row>
    <row r="120" spans="2:42" ht="39" customHeight="1" x14ac:dyDescent="0.3">
      <c r="B120" s="253" t="s">
        <v>149</v>
      </c>
      <c r="C120" s="254"/>
      <c r="D120" s="255"/>
      <c r="E120" s="7" t="s">
        <v>39</v>
      </c>
      <c r="F120" s="7" t="s">
        <v>2</v>
      </c>
      <c r="G120" s="7" t="s">
        <v>3</v>
      </c>
      <c r="H120" s="7" t="s">
        <v>4</v>
      </c>
      <c r="I120" s="7" t="s">
        <v>5</v>
      </c>
      <c r="J120" s="7" t="s">
        <v>6</v>
      </c>
      <c r="K120" s="7" t="s">
        <v>87</v>
      </c>
      <c r="L120" s="7" t="s">
        <v>7</v>
      </c>
      <c r="M120" s="7" t="s">
        <v>8</v>
      </c>
      <c r="N120" s="7" t="s">
        <v>9</v>
      </c>
      <c r="O120" s="7" t="s">
        <v>10</v>
      </c>
      <c r="P120" s="7" t="s">
        <v>11</v>
      </c>
    </row>
    <row r="121" spans="2:42" ht="39" customHeight="1" x14ac:dyDescent="0.3">
      <c r="B121" s="259" t="s">
        <v>165</v>
      </c>
      <c r="C121" s="260"/>
      <c r="D121" s="261"/>
      <c r="E121" s="220">
        <v>3746</v>
      </c>
      <c r="F121" s="126">
        <v>3260</v>
      </c>
      <c r="G121" s="206"/>
      <c r="H121" s="7"/>
      <c r="I121" s="7"/>
      <c r="J121" s="7"/>
      <c r="K121" s="7"/>
      <c r="L121" s="7"/>
      <c r="M121" s="7"/>
      <c r="N121" s="7"/>
      <c r="O121" s="7"/>
      <c r="P121" s="7"/>
    </row>
    <row r="122" spans="2:42" ht="39" customHeight="1" x14ac:dyDescent="0.3">
      <c r="B122" s="262" t="s">
        <v>150</v>
      </c>
      <c r="C122" s="263"/>
      <c r="D122" s="264"/>
      <c r="E122" s="58">
        <v>0</v>
      </c>
      <c r="F122" s="58">
        <v>1</v>
      </c>
      <c r="G122" s="99"/>
      <c r="H122" s="58"/>
      <c r="I122" s="58"/>
      <c r="J122" s="58"/>
      <c r="K122" s="58"/>
      <c r="L122" s="58"/>
      <c r="M122" s="58"/>
      <c r="N122" s="58"/>
      <c r="O122" s="58"/>
      <c r="P122" s="58"/>
    </row>
    <row r="123" spans="2:42" ht="39" customHeight="1" x14ac:dyDescent="0.3">
      <c r="B123" s="262" t="s">
        <v>13</v>
      </c>
      <c r="C123" s="263"/>
      <c r="D123" s="264"/>
      <c r="E123" s="58">
        <v>639</v>
      </c>
      <c r="F123" s="58">
        <v>660</v>
      </c>
      <c r="G123" s="99"/>
      <c r="H123" s="58"/>
      <c r="I123" s="58"/>
      <c r="J123" s="58"/>
      <c r="K123" s="58"/>
      <c r="L123" s="58"/>
      <c r="M123" s="58"/>
      <c r="N123" s="58"/>
      <c r="O123" s="58"/>
      <c r="P123" s="58"/>
    </row>
    <row r="124" spans="2:42" ht="39" customHeight="1" x14ac:dyDescent="0.3">
      <c r="B124" s="262" t="s">
        <v>151</v>
      </c>
      <c r="C124" s="263"/>
      <c r="D124" s="264"/>
      <c r="E124" s="58">
        <v>2</v>
      </c>
      <c r="F124" s="58">
        <v>1</v>
      </c>
      <c r="G124" s="99"/>
      <c r="H124" s="58"/>
      <c r="I124" s="58"/>
      <c r="J124" s="58"/>
      <c r="K124" s="58"/>
      <c r="L124" s="58"/>
      <c r="M124" s="58"/>
      <c r="N124" s="58"/>
      <c r="O124" s="58"/>
      <c r="P124" s="58"/>
    </row>
    <row r="125" spans="2:42" ht="39" customHeight="1" x14ac:dyDescent="0.3">
      <c r="B125" s="262" t="s">
        <v>152</v>
      </c>
      <c r="C125" s="263"/>
      <c r="D125" s="264"/>
      <c r="E125" s="58">
        <v>2</v>
      </c>
      <c r="F125" s="58">
        <v>4</v>
      </c>
      <c r="G125" s="99"/>
      <c r="H125" s="58"/>
      <c r="I125" s="58"/>
      <c r="J125" s="58"/>
      <c r="K125" s="58"/>
      <c r="L125" s="58"/>
      <c r="M125" s="58"/>
      <c r="N125" s="58"/>
      <c r="O125" s="58"/>
      <c r="P125" s="58"/>
    </row>
    <row r="126" spans="2:42" ht="39" customHeight="1" x14ac:dyDescent="0.3">
      <c r="B126" s="262" t="s">
        <v>153</v>
      </c>
      <c r="C126" s="263"/>
      <c r="D126" s="264"/>
      <c r="E126" s="58">
        <v>4</v>
      </c>
      <c r="F126" s="58">
        <v>0</v>
      </c>
      <c r="G126" s="99"/>
      <c r="H126" s="58"/>
      <c r="I126" s="58"/>
      <c r="J126" s="58"/>
      <c r="K126" s="58"/>
      <c r="L126" s="58"/>
      <c r="M126" s="58"/>
      <c r="N126" s="58"/>
      <c r="O126" s="58"/>
      <c r="P126" s="58"/>
    </row>
    <row r="127" spans="2:42" ht="39" customHeight="1" x14ac:dyDescent="0.3">
      <c r="B127" s="262" t="s">
        <v>154</v>
      </c>
      <c r="C127" s="263"/>
      <c r="D127" s="264"/>
      <c r="E127" s="58">
        <v>141</v>
      </c>
      <c r="F127" s="58">
        <v>149</v>
      </c>
      <c r="G127" s="99"/>
      <c r="H127" s="58"/>
      <c r="I127" s="58"/>
      <c r="J127" s="58"/>
      <c r="K127" s="58"/>
      <c r="L127" s="58"/>
      <c r="M127" s="58"/>
      <c r="N127" s="58"/>
      <c r="O127" s="58"/>
      <c r="P127" s="58"/>
    </row>
    <row r="128" spans="2:42" ht="39" customHeight="1" x14ac:dyDescent="0.3">
      <c r="B128" s="262" t="s">
        <v>28</v>
      </c>
      <c r="C128" s="263"/>
      <c r="D128" s="264"/>
      <c r="E128" s="58">
        <v>7</v>
      </c>
      <c r="F128" s="58">
        <v>11</v>
      </c>
      <c r="G128" s="99"/>
      <c r="H128" s="58"/>
      <c r="I128" s="58"/>
      <c r="J128" s="58"/>
      <c r="K128" s="58"/>
      <c r="L128" s="58"/>
      <c r="M128" s="58"/>
      <c r="N128" s="58"/>
      <c r="O128" s="58"/>
      <c r="P128" s="58"/>
    </row>
    <row r="129" spans="2:16" ht="39" customHeight="1" x14ac:dyDescent="0.3">
      <c r="B129" s="262" t="s">
        <v>155</v>
      </c>
      <c r="C129" s="263"/>
      <c r="D129" s="264"/>
      <c r="E129" s="58">
        <v>6</v>
      </c>
      <c r="F129" s="58">
        <v>11</v>
      </c>
      <c r="G129" s="99"/>
      <c r="H129" s="58"/>
      <c r="I129" s="58"/>
      <c r="J129" s="58"/>
      <c r="K129" s="58"/>
      <c r="L129" s="58"/>
      <c r="M129" s="58"/>
      <c r="N129" s="58"/>
      <c r="O129" s="58"/>
      <c r="P129" s="58"/>
    </row>
    <row r="130" spans="2:16" ht="39" customHeight="1" x14ac:dyDescent="0.3">
      <c r="B130" s="265" t="s">
        <v>166</v>
      </c>
      <c r="C130" s="266"/>
      <c r="D130" s="267"/>
      <c r="E130" s="220">
        <v>1</v>
      </c>
      <c r="F130" s="58">
        <v>0</v>
      </c>
      <c r="G130" s="99"/>
      <c r="H130" s="58"/>
      <c r="I130" s="58"/>
      <c r="J130" s="58"/>
      <c r="K130" s="58"/>
      <c r="L130" s="58"/>
      <c r="M130" s="58"/>
      <c r="N130" s="58"/>
      <c r="O130" s="58"/>
      <c r="P130" s="58"/>
    </row>
    <row r="131" spans="2:16" ht="39" customHeight="1" x14ac:dyDescent="0.3">
      <c r="B131" s="265" t="s">
        <v>29</v>
      </c>
      <c r="C131" s="266"/>
      <c r="D131" s="267"/>
      <c r="E131" s="220">
        <v>1</v>
      </c>
      <c r="F131" s="58">
        <v>0</v>
      </c>
      <c r="G131" s="99"/>
      <c r="H131" s="58"/>
      <c r="I131" s="58"/>
      <c r="J131" s="58"/>
      <c r="K131" s="58"/>
      <c r="L131" s="58"/>
      <c r="M131" s="58"/>
      <c r="N131" s="58"/>
      <c r="O131" s="58"/>
      <c r="P131" s="58"/>
    </row>
    <row r="132" spans="2:16" ht="18" customHeight="1" x14ac:dyDescent="0.3">
      <c r="B132" s="287"/>
      <c r="C132" s="288"/>
      <c r="D132" s="288"/>
      <c r="E132" s="288"/>
      <c r="F132" s="35"/>
      <c r="G132" s="53"/>
      <c r="H132" s="35"/>
      <c r="I132" s="35"/>
      <c r="J132" s="35"/>
      <c r="K132" s="35"/>
      <c r="L132" s="35"/>
      <c r="M132" s="35"/>
      <c r="N132" s="35"/>
      <c r="O132" s="35"/>
      <c r="P132" s="35"/>
    </row>
    <row r="133" spans="2:16" ht="39" customHeight="1" x14ac:dyDescent="0.3">
      <c r="B133" s="270" t="s">
        <v>156</v>
      </c>
      <c r="C133" s="271"/>
      <c r="D133" s="189" t="s">
        <v>1</v>
      </c>
      <c r="E133" s="7" t="s">
        <v>39</v>
      </c>
      <c r="F133" s="7" t="s">
        <v>2</v>
      </c>
      <c r="G133" s="7" t="s">
        <v>3</v>
      </c>
      <c r="H133" s="7" t="s">
        <v>4</v>
      </c>
      <c r="I133" s="7" t="s">
        <v>5</v>
      </c>
      <c r="J133" s="7" t="s">
        <v>6</v>
      </c>
      <c r="K133" s="7" t="s">
        <v>87</v>
      </c>
      <c r="L133" s="7" t="s">
        <v>7</v>
      </c>
      <c r="M133" s="7" t="s">
        <v>8</v>
      </c>
      <c r="N133" s="7" t="s">
        <v>9</v>
      </c>
      <c r="O133" s="7" t="s">
        <v>10</v>
      </c>
      <c r="P133" s="7" t="s">
        <v>11</v>
      </c>
    </row>
    <row r="134" spans="2:16" ht="39" customHeight="1" x14ac:dyDescent="0.3">
      <c r="B134" s="268" t="s">
        <v>157</v>
      </c>
      <c r="C134" s="269"/>
      <c r="D134" s="191">
        <v>1</v>
      </c>
      <c r="E134" s="39">
        <v>1</v>
      </c>
      <c r="F134" s="39">
        <v>1</v>
      </c>
      <c r="G134" s="99"/>
      <c r="H134" s="58"/>
      <c r="I134" s="58"/>
      <c r="J134" s="58"/>
      <c r="K134" s="58"/>
      <c r="L134" s="58"/>
      <c r="M134" s="58"/>
      <c r="N134" s="58"/>
      <c r="O134" s="58"/>
      <c r="P134" s="58"/>
    </row>
    <row r="135" spans="2:16" ht="39" customHeight="1" x14ac:dyDescent="0.3">
      <c r="B135" s="268" t="s">
        <v>158</v>
      </c>
      <c r="C135" s="269"/>
      <c r="D135" s="191">
        <v>1</v>
      </c>
      <c r="E135" s="39">
        <v>0.76029999999999998</v>
      </c>
      <c r="F135" s="39">
        <v>0.63080000000000003</v>
      </c>
      <c r="G135" s="99"/>
      <c r="H135" s="58"/>
      <c r="I135" s="58"/>
      <c r="J135" s="58"/>
      <c r="K135" s="58"/>
      <c r="L135" s="58"/>
      <c r="M135" s="58"/>
      <c r="N135" s="58"/>
      <c r="O135" s="58"/>
      <c r="P135" s="58"/>
    </row>
    <row r="136" spans="2:16" ht="39" customHeight="1" x14ac:dyDescent="0.3">
      <c r="B136" s="268" t="s">
        <v>159</v>
      </c>
      <c r="C136" s="269"/>
      <c r="D136" s="192">
        <v>1</v>
      </c>
      <c r="E136" s="39">
        <v>1</v>
      </c>
      <c r="F136" s="39">
        <v>1</v>
      </c>
      <c r="G136" s="99"/>
      <c r="H136" s="58"/>
      <c r="I136" s="58"/>
      <c r="J136" s="58"/>
      <c r="K136" s="58"/>
      <c r="L136" s="58"/>
      <c r="M136" s="58"/>
      <c r="N136" s="58"/>
      <c r="O136" s="58"/>
      <c r="P136" s="58"/>
    </row>
    <row r="137" spans="2:16" ht="16.5" customHeight="1" x14ac:dyDescent="0.3">
      <c r="B137" s="193"/>
      <c r="C137" s="194"/>
      <c r="D137" s="195"/>
      <c r="E137" s="196"/>
      <c r="F137" s="196"/>
      <c r="G137" s="196"/>
      <c r="H137" s="196"/>
      <c r="I137" s="196"/>
      <c r="J137" s="196"/>
      <c r="K137" s="196"/>
      <c r="L137" s="196"/>
      <c r="M137" s="196"/>
      <c r="N137" s="196"/>
      <c r="O137" s="196"/>
      <c r="P137" s="196"/>
    </row>
    <row r="138" spans="2:16" ht="39" customHeight="1" x14ac:dyDescent="0.3">
      <c r="B138" s="272" t="s">
        <v>44</v>
      </c>
      <c r="C138" s="273"/>
      <c r="D138" s="274"/>
      <c r="E138" s="7" t="s">
        <v>39</v>
      </c>
      <c r="F138" s="7" t="s">
        <v>2</v>
      </c>
      <c r="G138" s="7" t="s">
        <v>3</v>
      </c>
      <c r="H138" s="7" t="s">
        <v>4</v>
      </c>
      <c r="I138" s="7" t="s">
        <v>5</v>
      </c>
      <c r="J138" s="7" t="s">
        <v>6</v>
      </c>
      <c r="K138" s="7" t="s">
        <v>87</v>
      </c>
      <c r="L138" s="7" t="s">
        <v>7</v>
      </c>
      <c r="M138" s="7" t="s">
        <v>8</v>
      </c>
      <c r="N138" s="7" t="s">
        <v>9</v>
      </c>
      <c r="O138" s="7" t="s">
        <v>10</v>
      </c>
      <c r="P138" s="7" t="s">
        <v>11</v>
      </c>
    </row>
    <row r="139" spans="2:16" ht="39" customHeight="1" x14ac:dyDescent="0.3">
      <c r="B139" s="275" t="s">
        <v>160</v>
      </c>
      <c r="C139" s="276"/>
      <c r="D139" s="277"/>
      <c r="E139" s="197">
        <v>74</v>
      </c>
      <c r="F139" s="197">
        <v>56</v>
      </c>
      <c r="G139" s="197"/>
      <c r="H139" s="197"/>
      <c r="I139" s="197"/>
      <c r="J139" s="197"/>
      <c r="K139" s="197"/>
      <c r="L139" s="197"/>
      <c r="M139" s="197"/>
      <c r="N139" s="197"/>
      <c r="O139" s="197"/>
      <c r="P139" s="197"/>
    </row>
    <row r="140" spans="2:16" ht="39" customHeight="1" x14ac:dyDescent="0.3">
      <c r="B140" s="278" t="s">
        <v>161</v>
      </c>
      <c r="C140" s="279"/>
      <c r="D140" s="280"/>
      <c r="E140" s="197">
        <v>859</v>
      </c>
      <c r="F140" s="197">
        <v>656</v>
      </c>
      <c r="G140" s="197"/>
      <c r="H140" s="197"/>
      <c r="I140" s="197"/>
      <c r="J140" s="197"/>
      <c r="K140" s="197"/>
      <c r="L140" s="197"/>
      <c r="M140" s="197"/>
      <c r="N140" s="197"/>
      <c r="O140" s="197"/>
      <c r="P140" s="197"/>
    </row>
    <row r="141" spans="2:16" ht="39" customHeight="1" x14ac:dyDescent="0.3">
      <c r="B141" s="281" t="s">
        <v>162</v>
      </c>
      <c r="C141" s="282"/>
      <c r="D141" s="283"/>
      <c r="E141" s="197">
        <v>2452</v>
      </c>
      <c r="F141" s="197">
        <v>2661</v>
      </c>
      <c r="G141" s="197"/>
      <c r="H141" s="197"/>
      <c r="I141" s="197"/>
      <c r="J141" s="197"/>
      <c r="K141" s="197"/>
      <c r="L141" s="197"/>
      <c r="M141" s="197"/>
      <c r="N141" s="197"/>
      <c r="O141" s="197"/>
      <c r="P141" s="197"/>
    </row>
    <row r="142" spans="2:16" ht="39" customHeight="1" x14ac:dyDescent="0.3">
      <c r="B142" s="284" t="s">
        <v>163</v>
      </c>
      <c r="C142" s="285"/>
      <c r="D142" s="286"/>
      <c r="E142" s="197">
        <v>978</v>
      </c>
      <c r="F142" s="197">
        <v>534</v>
      </c>
      <c r="G142" s="197"/>
      <c r="H142" s="197"/>
      <c r="I142" s="197"/>
      <c r="J142" s="197"/>
      <c r="K142" s="197"/>
      <c r="L142" s="197"/>
      <c r="M142" s="197"/>
      <c r="N142" s="197"/>
      <c r="O142" s="197"/>
      <c r="P142" s="197"/>
    </row>
    <row r="143" spans="2:16" ht="39" customHeight="1" x14ac:dyDescent="0.3">
      <c r="B143" s="238" t="s">
        <v>45</v>
      </c>
      <c r="C143" s="239"/>
      <c r="D143" s="240"/>
      <c r="E143" s="197">
        <v>34</v>
      </c>
      <c r="F143" s="197">
        <v>26</v>
      </c>
      <c r="G143" s="197"/>
      <c r="H143" s="197"/>
      <c r="I143" s="197"/>
      <c r="J143" s="197"/>
      <c r="K143" s="197"/>
      <c r="L143" s="197"/>
      <c r="M143" s="197"/>
      <c r="N143" s="197"/>
      <c r="O143" s="197"/>
      <c r="P143" s="197"/>
    </row>
    <row r="144" spans="2:16" ht="39" customHeight="1" x14ac:dyDescent="0.3">
      <c r="B144" s="241" t="s">
        <v>164</v>
      </c>
      <c r="C144" s="242"/>
      <c r="D144" s="243"/>
      <c r="E144" s="197">
        <v>152</v>
      </c>
      <c r="F144" s="197">
        <v>164</v>
      </c>
      <c r="G144" s="197"/>
      <c r="H144" s="197"/>
      <c r="I144" s="197"/>
      <c r="J144" s="197"/>
      <c r="K144" s="197"/>
      <c r="L144" s="197"/>
      <c r="M144" s="197"/>
      <c r="N144" s="197"/>
      <c r="O144" s="197"/>
      <c r="P144" s="197"/>
    </row>
    <row r="145" spans="1:797" ht="39" customHeight="1" x14ac:dyDescent="0.3">
      <c r="B145" s="244" t="s">
        <v>31</v>
      </c>
      <c r="C145" s="245"/>
      <c r="D145" s="246"/>
      <c r="E145" s="215">
        <f t="shared" ref="E145:P145" si="6">SUM(E139:E144)</f>
        <v>4549</v>
      </c>
      <c r="F145" s="215">
        <f t="shared" si="6"/>
        <v>4097</v>
      </c>
      <c r="G145" s="204">
        <f t="shared" si="6"/>
        <v>0</v>
      </c>
      <c r="H145" s="204">
        <f t="shared" si="6"/>
        <v>0</v>
      </c>
      <c r="I145" s="204">
        <f t="shared" si="6"/>
        <v>0</v>
      </c>
      <c r="J145" s="204">
        <f t="shared" si="6"/>
        <v>0</v>
      </c>
      <c r="K145" s="204">
        <f t="shared" si="6"/>
        <v>0</v>
      </c>
      <c r="L145" s="204">
        <f t="shared" si="6"/>
        <v>0</v>
      </c>
      <c r="M145" s="204">
        <f t="shared" si="6"/>
        <v>0</v>
      </c>
      <c r="N145" s="204">
        <f t="shared" si="6"/>
        <v>0</v>
      </c>
      <c r="O145" s="204">
        <f t="shared" si="6"/>
        <v>0</v>
      </c>
      <c r="P145" s="204">
        <f t="shared" si="6"/>
        <v>0</v>
      </c>
    </row>
    <row r="146" spans="1:797" ht="39" customHeight="1" x14ac:dyDescent="0.3">
      <c r="B146" s="256" t="s">
        <v>88</v>
      </c>
      <c r="C146" s="257"/>
      <c r="D146" s="257"/>
      <c r="E146" s="257"/>
      <c r="F146" s="257"/>
      <c r="G146" s="257"/>
      <c r="H146" s="257"/>
      <c r="I146" s="257"/>
      <c r="J146" s="257"/>
      <c r="K146" s="257"/>
      <c r="L146" s="257"/>
      <c r="M146" s="257"/>
      <c r="N146" s="257"/>
      <c r="O146" s="257"/>
      <c r="P146" s="258"/>
    </row>
    <row r="147" spans="1:797" ht="19.5" customHeight="1" x14ac:dyDescent="0.3">
      <c r="B147" s="52"/>
      <c r="C147" s="53"/>
      <c r="D147" s="53"/>
      <c r="E147" s="35"/>
      <c r="F147" s="35"/>
      <c r="G147" s="53"/>
      <c r="H147" s="35"/>
      <c r="I147" s="35"/>
      <c r="J147" s="35"/>
      <c r="K147" s="35"/>
      <c r="L147" s="35"/>
      <c r="M147" s="35"/>
      <c r="N147" s="35"/>
      <c r="O147" s="35"/>
      <c r="P147" s="35"/>
    </row>
    <row r="148" spans="1:797" s="133" customFormat="1" ht="100.5" customHeight="1" x14ac:dyDescent="0.3">
      <c r="A148" s="1"/>
      <c r="B148" s="140" t="s">
        <v>94</v>
      </c>
      <c r="C148" s="143"/>
      <c r="D148" s="131"/>
      <c r="E148" s="131"/>
      <c r="F148" s="132"/>
      <c r="G148" s="131"/>
      <c r="H148" s="131"/>
      <c r="I148" s="131"/>
      <c r="J148" s="131"/>
      <c r="K148" s="131"/>
      <c r="L148" s="131"/>
      <c r="M148" s="131"/>
      <c r="N148" s="131"/>
      <c r="O148" s="131"/>
      <c r="P148" s="132"/>
      <c r="Q148" s="60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  <c r="HW148" s="1"/>
      <c r="HX148" s="1"/>
      <c r="HY148" s="1"/>
      <c r="HZ148" s="1"/>
      <c r="IA148" s="1"/>
      <c r="IB148" s="1"/>
      <c r="IC148" s="1"/>
      <c r="ID148" s="1"/>
      <c r="IE148" s="1"/>
      <c r="IF148" s="1"/>
      <c r="IG148" s="1"/>
      <c r="IH148" s="1"/>
      <c r="II148" s="1"/>
      <c r="IJ148" s="1"/>
      <c r="IK148" s="1"/>
      <c r="IL148" s="1"/>
      <c r="IM148" s="1"/>
      <c r="IN148" s="1"/>
      <c r="IO148" s="1"/>
      <c r="IP148" s="1"/>
      <c r="IQ148" s="1"/>
      <c r="IR148" s="1"/>
      <c r="IS148" s="1"/>
      <c r="IT148" s="1"/>
      <c r="IU148" s="1"/>
      <c r="IV148" s="1"/>
      <c r="IW148" s="1"/>
      <c r="IX148" s="1"/>
      <c r="IY148" s="1"/>
      <c r="IZ148" s="1"/>
      <c r="JA148" s="1"/>
      <c r="JB148" s="1"/>
      <c r="JC148" s="1"/>
      <c r="JD148" s="1"/>
      <c r="JE148" s="1"/>
      <c r="JF148" s="1"/>
      <c r="JG148" s="1"/>
      <c r="JH148" s="1"/>
      <c r="JI148" s="1"/>
      <c r="JJ148" s="1"/>
      <c r="JK148" s="1"/>
      <c r="JL148" s="1"/>
      <c r="JM148" s="1"/>
      <c r="JN148" s="1"/>
      <c r="JO148" s="1"/>
      <c r="JP148" s="1"/>
      <c r="JQ148" s="1"/>
      <c r="JR148" s="1"/>
      <c r="JS148" s="1"/>
      <c r="JT148" s="1"/>
      <c r="JU148" s="1"/>
      <c r="JV148" s="1"/>
      <c r="JW148" s="1"/>
      <c r="JX148" s="1"/>
      <c r="JY148" s="1"/>
      <c r="JZ148" s="1"/>
      <c r="KA148" s="1"/>
      <c r="KB148" s="1"/>
      <c r="KC148" s="1"/>
      <c r="KD148" s="1"/>
      <c r="KE148" s="1"/>
      <c r="KF148" s="1"/>
      <c r="KG148" s="1"/>
      <c r="KH148" s="1"/>
      <c r="KI148" s="1"/>
      <c r="KJ148" s="1"/>
      <c r="KK148" s="1"/>
      <c r="KL148" s="1"/>
      <c r="KM148" s="1"/>
      <c r="KN148" s="1"/>
      <c r="KO148" s="1"/>
      <c r="KP148" s="1"/>
      <c r="KQ148" s="1"/>
      <c r="KR148" s="1"/>
      <c r="KS148" s="1"/>
      <c r="KT148" s="1"/>
      <c r="KU148" s="1"/>
      <c r="KV148" s="1"/>
      <c r="KW148" s="1"/>
      <c r="KX148" s="1"/>
      <c r="KY148" s="1"/>
      <c r="KZ148" s="1"/>
      <c r="LA148" s="1"/>
      <c r="LB148" s="1"/>
      <c r="LC148" s="1"/>
      <c r="LD148" s="1"/>
      <c r="LE148" s="1"/>
      <c r="LF148" s="1"/>
      <c r="LG148" s="1"/>
      <c r="LH148" s="1"/>
      <c r="LI148" s="1"/>
      <c r="LJ148" s="1"/>
      <c r="LK148" s="1"/>
      <c r="LL148" s="1"/>
      <c r="LM148" s="1"/>
      <c r="LN148" s="1"/>
      <c r="LO148" s="1"/>
      <c r="LP148" s="1"/>
      <c r="LQ148" s="1"/>
      <c r="LR148" s="1"/>
      <c r="LS148" s="1"/>
      <c r="LT148" s="1"/>
      <c r="LU148" s="1"/>
      <c r="LV148" s="1"/>
      <c r="LW148" s="1"/>
      <c r="LX148" s="1"/>
      <c r="LY148" s="1"/>
      <c r="LZ148" s="1"/>
      <c r="MA148" s="1"/>
      <c r="MB148" s="1"/>
      <c r="MC148" s="1"/>
      <c r="MD148" s="1"/>
      <c r="ME148" s="1"/>
      <c r="MF148" s="1"/>
      <c r="MG148" s="1"/>
      <c r="MH148" s="1"/>
      <c r="MI148" s="1"/>
      <c r="MJ148" s="1"/>
      <c r="MK148" s="1"/>
      <c r="ML148" s="1"/>
      <c r="MM148" s="1"/>
      <c r="MN148" s="1"/>
      <c r="MO148" s="1"/>
      <c r="MP148" s="1"/>
      <c r="MQ148" s="1"/>
      <c r="MR148" s="1"/>
      <c r="MS148" s="1"/>
      <c r="MT148" s="1"/>
      <c r="MU148" s="1"/>
      <c r="MV148" s="1"/>
      <c r="MW148" s="1"/>
      <c r="MX148" s="1"/>
      <c r="MY148" s="1"/>
      <c r="MZ148" s="1"/>
      <c r="NA148" s="1"/>
      <c r="NB148" s="1"/>
      <c r="NC148" s="1"/>
      <c r="ND148" s="1"/>
      <c r="NE148" s="1"/>
      <c r="NF148" s="1"/>
      <c r="NG148" s="1"/>
      <c r="NH148" s="1"/>
      <c r="NI148" s="1"/>
      <c r="NJ148" s="1"/>
      <c r="NK148" s="1"/>
      <c r="NL148" s="1"/>
      <c r="NM148" s="1"/>
      <c r="NN148" s="1"/>
      <c r="NO148" s="1"/>
      <c r="NP148" s="1"/>
      <c r="NQ148" s="1"/>
      <c r="NR148" s="1"/>
      <c r="NS148" s="1"/>
      <c r="NT148" s="1"/>
      <c r="NU148" s="1"/>
      <c r="NV148" s="1"/>
      <c r="NW148" s="1"/>
      <c r="NX148" s="1"/>
      <c r="NY148" s="1"/>
      <c r="NZ148" s="1"/>
      <c r="OA148" s="1"/>
      <c r="OB148" s="1"/>
      <c r="OC148" s="1"/>
      <c r="OD148" s="1"/>
      <c r="OE148" s="1"/>
      <c r="OF148" s="1"/>
      <c r="OG148" s="1"/>
      <c r="OH148" s="1"/>
      <c r="OI148" s="1"/>
      <c r="OJ148" s="1"/>
      <c r="OK148" s="1"/>
      <c r="OL148" s="1"/>
      <c r="OM148" s="1"/>
      <c r="ON148" s="1"/>
      <c r="OO148" s="1"/>
      <c r="OP148" s="1"/>
      <c r="OQ148" s="1"/>
      <c r="OR148" s="1"/>
      <c r="OS148" s="1"/>
      <c r="OT148" s="1"/>
      <c r="OU148" s="1"/>
      <c r="OV148" s="1"/>
      <c r="OW148" s="1"/>
      <c r="OX148" s="1"/>
      <c r="OY148" s="1"/>
      <c r="OZ148" s="1"/>
      <c r="PA148" s="1"/>
      <c r="PB148" s="1"/>
      <c r="PC148" s="1"/>
      <c r="PD148" s="1"/>
      <c r="PE148" s="1"/>
      <c r="PF148" s="1"/>
      <c r="PG148" s="1"/>
      <c r="PH148" s="1"/>
      <c r="PI148" s="1"/>
      <c r="PJ148" s="1"/>
      <c r="PK148" s="1"/>
      <c r="PL148" s="1"/>
      <c r="PM148" s="1"/>
      <c r="PN148" s="1"/>
      <c r="PO148" s="1"/>
      <c r="PP148" s="1"/>
      <c r="PQ148" s="1"/>
      <c r="PR148" s="1"/>
      <c r="PS148" s="1"/>
      <c r="PT148" s="1"/>
      <c r="PU148" s="1"/>
      <c r="PV148" s="1"/>
      <c r="PW148" s="1"/>
      <c r="PX148" s="1"/>
      <c r="PY148" s="1"/>
      <c r="PZ148" s="1"/>
      <c r="QA148" s="1"/>
      <c r="QB148" s="1"/>
      <c r="QC148" s="1"/>
      <c r="QD148" s="1"/>
      <c r="QE148" s="1"/>
      <c r="QF148" s="1"/>
      <c r="QG148" s="1"/>
      <c r="QH148" s="1"/>
      <c r="QI148" s="1"/>
      <c r="QJ148" s="1"/>
      <c r="QK148" s="1"/>
      <c r="QL148" s="1"/>
      <c r="QM148" s="1"/>
      <c r="QN148" s="1"/>
      <c r="QO148" s="1"/>
      <c r="QP148" s="1"/>
      <c r="QQ148" s="1"/>
      <c r="QR148" s="1"/>
      <c r="QS148" s="1"/>
      <c r="QT148" s="1"/>
      <c r="QU148" s="1"/>
      <c r="QV148" s="1"/>
      <c r="QW148" s="1"/>
      <c r="QX148" s="1"/>
      <c r="QY148" s="1"/>
      <c r="QZ148" s="1"/>
      <c r="RA148" s="1"/>
      <c r="RB148" s="1"/>
      <c r="RC148" s="1"/>
      <c r="RD148" s="1"/>
      <c r="RE148" s="1"/>
      <c r="RF148" s="1"/>
      <c r="RG148" s="1"/>
      <c r="RH148" s="1"/>
      <c r="RI148" s="1"/>
      <c r="RJ148" s="1"/>
      <c r="RK148" s="1"/>
      <c r="RL148" s="1"/>
      <c r="RM148" s="1"/>
      <c r="RN148" s="1"/>
      <c r="RO148" s="1"/>
      <c r="RP148" s="1"/>
      <c r="RQ148" s="1"/>
      <c r="RR148" s="1"/>
      <c r="RS148" s="1"/>
      <c r="RT148" s="1"/>
      <c r="RU148" s="1"/>
      <c r="RV148" s="1"/>
      <c r="RW148" s="1"/>
      <c r="RX148" s="1"/>
      <c r="RY148" s="1"/>
      <c r="RZ148" s="1"/>
      <c r="SA148" s="1"/>
      <c r="SB148" s="1"/>
      <c r="SC148" s="1"/>
      <c r="SD148" s="1"/>
      <c r="SE148" s="1"/>
      <c r="SF148" s="1"/>
      <c r="SG148" s="1"/>
      <c r="SH148" s="1"/>
      <c r="SI148" s="1"/>
      <c r="SJ148" s="1"/>
      <c r="SK148" s="1"/>
      <c r="SL148" s="1"/>
      <c r="SM148" s="1"/>
      <c r="SN148" s="1"/>
      <c r="SO148" s="1"/>
      <c r="SP148" s="1"/>
      <c r="SQ148" s="1"/>
      <c r="SR148" s="1"/>
      <c r="SS148" s="1"/>
      <c r="ST148" s="1"/>
      <c r="SU148" s="1"/>
      <c r="SV148" s="1"/>
      <c r="SW148" s="1"/>
      <c r="SX148" s="1"/>
      <c r="SY148" s="1"/>
      <c r="SZ148" s="1"/>
      <c r="TA148" s="1"/>
      <c r="TB148" s="1"/>
      <c r="TC148" s="1"/>
      <c r="TD148" s="1"/>
      <c r="TE148" s="1"/>
      <c r="TF148" s="1"/>
      <c r="TG148" s="1"/>
      <c r="TH148" s="1"/>
      <c r="TI148" s="1"/>
      <c r="TJ148" s="1"/>
      <c r="TK148" s="1"/>
      <c r="TL148" s="1"/>
      <c r="TM148" s="1"/>
      <c r="TN148" s="1"/>
      <c r="TO148" s="1"/>
      <c r="TP148" s="1"/>
      <c r="TQ148" s="1"/>
      <c r="TR148" s="1"/>
      <c r="TS148" s="1"/>
      <c r="TT148" s="1"/>
      <c r="TU148" s="1"/>
      <c r="TV148" s="1"/>
      <c r="TW148" s="1"/>
      <c r="TX148" s="1"/>
      <c r="TY148" s="1"/>
      <c r="TZ148" s="1"/>
      <c r="UA148" s="1"/>
      <c r="UB148" s="1"/>
      <c r="UC148" s="1"/>
      <c r="UD148" s="1"/>
      <c r="UE148" s="1"/>
      <c r="UF148" s="1"/>
      <c r="UG148" s="1"/>
      <c r="UH148" s="1"/>
      <c r="UI148" s="1"/>
      <c r="UJ148" s="1"/>
      <c r="UK148" s="1"/>
      <c r="UL148" s="1"/>
      <c r="UM148" s="1"/>
      <c r="UN148" s="1"/>
      <c r="UO148" s="1"/>
      <c r="UP148" s="1"/>
      <c r="UQ148" s="1"/>
      <c r="UR148" s="1"/>
      <c r="US148" s="1"/>
      <c r="UT148" s="1"/>
      <c r="UU148" s="1"/>
      <c r="UV148" s="1"/>
      <c r="UW148" s="1"/>
      <c r="UX148" s="1"/>
      <c r="UY148" s="1"/>
      <c r="UZ148" s="1"/>
      <c r="VA148" s="1"/>
      <c r="VB148" s="1"/>
      <c r="VC148" s="1"/>
      <c r="VD148" s="1"/>
      <c r="VE148" s="1"/>
      <c r="VF148" s="1"/>
      <c r="VG148" s="1"/>
      <c r="VH148" s="1"/>
      <c r="VI148" s="1"/>
      <c r="VJ148" s="1"/>
      <c r="VK148" s="1"/>
      <c r="VL148" s="1"/>
      <c r="VM148" s="1"/>
      <c r="VN148" s="1"/>
      <c r="VO148" s="1"/>
      <c r="VP148" s="1"/>
      <c r="VQ148" s="1"/>
      <c r="VR148" s="1"/>
      <c r="VS148" s="1"/>
      <c r="VT148" s="1"/>
      <c r="VU148" s="1"/>
      <c r="VV148" s="1"/>
      <c r="VW148" s="1"/>
      <c r="VX148" s="1"/>
      <c r="VY148" s="1"/>
      <c r="VZ148" s="1"/>
      <c r="WA148" s="1"/>
      <c r="WB148" s="1"/>
      <c r="WC148" s="1"/>
      <c r="WD148" s="1"/>
      <c r="WE148" s="1"/>
      <c r="WF148" s="1"/>
      <c r="WG148" s="1"/>
      <c r="WH148" s="1"/>
      <c r="WI148" s="1"/>
      <c r="WJ148" s="1"/>
      <c r="WK148" s="1"/>
      <c r="WL148" s="1"/>
      <c r="WM148" s="1"/>
      <c r="WN148" s="1"/>
      <c r="WO148" s="1"/>
      <c r="WP148" s="1"/>
      <c r="WQ148" s="1"/>
      <c r="WR148" s="1"/>
      <c r="WS148" s="1"/>
      <c r="WT148" s="1"/>
      <c r="WU148" s="1"/>
      <c r="WV148" s="1"/>
      <c r="WW148" s="1"/>
      <c r="WX148" s="1"/>
      <c r="WY148" s="1"/>
      <c r="WZ148" s="1"/>
      <c r="XA148" s="1"/>
      <c r="XB148" s="1"/>
      <c r="XC148" s="1"/>
      <c r="XD148" s="1"/>
      <c r="XE148" s="1"/>
      <c r="XF148" s="1"/>
      <c r="XG148" s="1"/>
      <c r="XH148" s="1"/>
      <c r="XI148" s="1"/>
      <c r="XJ148" s="1"/>
      <c r="XK148" s="1"/>
      <c r="XL148" s="1"/>
      <c r="XM148" s="1"/>
      <c r="XN148" s="1"/>
      <c r="XO148" s="1"/>
      <c r="XP148" s="1"/>
      <c r="XQ148" s="1"/>
      <c r="XR148" s="1"/>
      <c r="XS148" s="1"/>
      <c r="XT148" s="1"/>
      <c r="XU148" s="1"/>
      <c r="XV148" s="1"/>
      <c r="XW148" s="1"/>
      <c r="XX148" s="1"/>
      <c r="XY148" s="1"/>
      <c r="XZ148" s="1"/>
      <c r="YA148" s="1"/>
      <c r="YB148" s="1"/>
      <c r="YC148" s="1"/>
      <c r="YD148" s="1"/>
      <c r="YE148" s="1"/>
      <c r="YF148" s="1"/>
      <c r="YG148" s="1"/>
      <c r="YH148" s="1"/>
      <c r="YI148" s="1"/>
      <c r="YJ148" s="1"/>
      <c r="YK148" s="1"/>
      <c r="YL148" s="1"/>
      <c r="YM148" s="1"/>
      <c r="YN148" s="1"/>
      <c r="YO148" s="1"/>
      <c r="YP148" s="1"/>
      <c r="YQ148" s="1"/>
      <c r="YR148" s="1"/>
      <c r="YS148" s="1"/>
      <c r="YT148" s="1"/>
      <c r="YU148" s="1"/>
      <c r="YV148" s="1"/>
      <c r="YW148" s="1"/>
      <c r="YX148" s="1"/>
      <c r="YY148" s="1"/>
      <c r="YZ148" s="1"/>
      <c r="ZA148" s="1"/>
      <c r="ZB148" s="1"/>
      <c r="ZC148" s="1"/>
      <c r="ZD148" s="1"/>
      <c r="ZE148" s="1"/>
      <c r="ZF148" s="1"/>
      <c r="ZG148" s="1"/>
      <c r="ZH148" s="1"/>
      <c r="ZI148" s="1"/>
      <c r="ZJ148" s="1"/>
      <c r="ZK148" s="1"/>
      <c r="ZL148" s="1"/>
      <c r="ZM148" s="1"/>
      <c r="ZN148" s="1"/>
      <c r="ZO148" s="1"/>
      <c r="ZP148" s="1"/>
      <c r="ZQ148" s="1"/>
      <c r="ZR148" s="1"/>
      <c r="ZS148" s="1"/>
      <c r="ZT148" s="1"/>
      <c r="ZU148" s="1"/>
      <c r="ZV148" s="1"/>
      <c r="ZW148" s="1"/>
      <c r="ZX148" s="1"/>
      <c r="ZY148" s="1"/>
      <c r="ZZ148" s="1"/>
      <c r="AAA148" s="1"/>
      <c r="AAB148" s="1"/>
      <c r="AAC148" s="1"/>
      <c r="AAD148" s="1"/>
      <c r="AAE148" s="1"/>
      <c r="AAF148" s="1"/>
      <c r="AAG148" s="1"/>
      <c r="AAH148" s="1"/>
      <c r="AAI148" s="1"/>
      <c r="AAJ148" s="1"/>
      <c r="AAK148" s="1"/>
      <c r="AAL148" s="1"/>
      <c r="AAM148" s="1"/>
      <c r="AAN148" s="1"/>
      <c r="AAO148" s="1"/>
      <c r="AAP148" s="1"/>
      <c r="AAQ148" s="1"/>
      <c r="AAR148" s="1"/>
      <c r="AAS148" s="1"/>
      <c r="AAT148" s="1"/>
      <c r="AAU148" s="1"/>
      <c r="AAV148" s="1"/>
      <c r="AAW148" s="1"/>
      <c r="AAX148" s="1"/>
      <c r="AAY148" s="1"/>
      <c r="AAZ148" s="1"/>
      <c r="ABA148" s="1"/>
      <c r="ABB148" s="1"/>
      <c r="ABC148" s="1"/>
      <c r="ABD148" s="1"/>
      <c r="ABE148" s="1"/>
      <c r="ABF148" s="1"/>
      <c r="ABG148" s="1"/>
      <c r="ABH148" s="1"/>
      <c r="ABI148" s="1"/>
      <c r="ABJ148" s="1"/>
      <c r="ABK148" s="1"/>
      <c r="ABL148" s="1"/>
      <c r="ABM148" s="1"/>
      <c r="ABN148" s="1"/>
      <c r="ABO148" s="1"/>
      <c r="ABP148" s="1"/>
      <c r="ABQ148" s="1"/>
      <c r="ABR148" s="1"/>
      <c r="ABS148" s="1"/>
      <c r="ABT148" s="1"/>
      <c r="ABU148" s="1"/>
      <c r="ABV148" s="1"/>
      <c r="ABW148" s="1"/>
      <c r="ABX148" s="1"/>
      <c r="ABY148" s="1"/>
      <c r="ABZ148" s="1"/>
      <c r="ACA148" s="1"/>
      <c r="ACB148" s="1"/>
      <c r="ACC148" s="1"/>
      <c r="ACD148" s="1"/>
      <c r="ACE148" s="1"/>
      <c r="ACF148" s="1"/>
      <c r="ACG148" s="1"/>
      <c r="ACH148" s="1"/>
      <c r="ACI148" s="1"/>
      <c r="ACJ148" s="1"/>
      <c r="ACK148" s="1"/>
      <c r="ACL148" s="1"/>
      <c r="ACM148" s="1"/>
      <c r="ACN148" s="1"/>
      <c r="ACO148" s="1"/>
      <c r="ACP148" s="1"/>
      <c r="ACQ148" s="1"/>
      <c r="ACR148" s="1"/>
      <c r="ACS148" s="1"/>
      <c r="ACT148" s="1"/>
      <c r="ACU148" s="1"/>
      <c r="ACV148" s="1"/>
      <c r="ACW148" s="1"/>
      <c r="ACX148" s="1"/>
      <c r="ACY148" s="1"/>
      <c r="ACZ148" s="1"/>
      <c r="ADA148" s="1"/>
      <c r="ADB148" s="1"/>
      <c r="ADC148" s="1"/>
      <c r="ADD148" s="1"/>
      <c r="ADE148" s="1"/>
      <c r="ADF148" s="1"/>
      <c r="ADG148" s="1"/>
      <c r="ADH148" s="1"/>
      <c r="ADI148" s="1"/>
      <c r="ADJ148" s="1"/>
      <c r="ADK148" s="1"/>
      <c r="ADL148" s="1"/>
      <c r="ADM148" s="1"/>
      <c r="ADN148" s="1"/>
      <c r="ADO148" s="1"/>
      <c r="ADP148" s="1"/>
      <c r="ADQ148" s="1"/>
    </row>
    <row r="149" spans="1:797" s="136" customFormat="1" ht="95.25" customHeight="1" x14ac:dyDescent="0.3">
      <c r="A149" s="1"/>
      <c r="B149" s="141" t="s">
        <v>91</v>
      </c>
      <c r="C149" s="144"/>
      <c r="D149" s="134"/>
      <c r="E149" s="134"/>
      <c r="F149" s="135"/>
      <c r="G149" s="134"/>
      <c r="H149" s="134"/>
      <c r="I149" s="134"/>
      <c r="J149" s="134"/>
      <c r="K149" s="134"/>
      <c r="L149" s="134"/>
      <c r="M149" s="134"/>
      <c r="N149" s="134"/>
      <c r="O149" s="134"/>
      <c r="P149" s="135"/>
      <c r="Q149" s="60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"/>
      <c r="IB149" s="1"/>
      <c r="IC149" s="1"/>
      <c r="ID149" s="1"/>
      <c r="IE149" s="1"/>
      <c r="IF149" s="1"/>
      <c r="IG149" s="1"/>
      <c r="IH149" s="1"/>
      <c r="II149" s="1"/>
      <c r="IJ149" s="1"/>
      <c r="IK149" s="1"/>
      <c r="IL149" s="1"/>
      <c r="IM149" s="1"/>
      <c r="IN149" s="1"/>
      <c r="IO149" s="1"/>
      <c r="IP149" s="1"/>
      <c r="IQ149" s="1"/>
      <c r="IR149" s="1"/>
      <c r="IS149" s="1"/>
      <c r="IT149" s="1"/>
      <c r="IU149" s="1"/>
      <c r="IV149" s="1"/>
      <c r="IW149" s="1"/>
      <c r="IX149" s="1"/>
      <c r="IY149" s="1"/>
      <c r="IZ149" s="1"/>
      <c r="JA149" s="1"/>
      <c r="JB149" s="1"/>
      <c r="JC149" s="1"/>
      <c r="JD149" s="1"/>
      <c r="JE149" s="1"/>
      <c r="JF149" s="1"/>
      <c r="JG149" s="1"/>
      <c r="JH149" s="1"/>
      <c r="JI149" s="1"/>
      <c r="JJ149" s="1"/>
      <c r="JK149" s="1"/>
      <c r="JL149" s="1"/>
      <c r="JM149" s="1"/>
      <c r="JN149" s="1"/>
      <c r="JO149" s="1"/>
      <c r="JP149" s="1"/>
      <c r="JQ149" s="1"/>
      <c r="JR149" s="1"/>
      <c r="JS149" s="1"/>
      <c r="JT149" s="1"/>
      <c r="JU149" s="1"/>
      <c r="JV149" s="1"/>
      <c r="JW149" s="1"/>
      <c r="JX149" s="1"/>
      <c r="JY149" s="1"/>
      <c r="JZ149" s="1"/>
      <c r="KA149" s="1"/>
      <c r="KB149" s="1"/>
      <c r="KC149" s="1"/>
      <c r="KD149" s="1"/>
      <c r="KE149" s="1"/>
      <c r="KF149" s="1"/>
      <c r="KG149" s="1"/>
      <c r="KH149" s="1"/>
      <c r="KI149" s="1"/>
      <c r="KJ149" s="1"/>
      <c r="KK149" s="1"/>
      <c r="KL149" s="1"/>
      <c r="KM149" s="1"/>
      <c r="KN149" s="1"/>
      <c r="KO149" s="1"/>
      <c r="KP149" s="1"/>
      <c r="KQ149" s="1"/>
      <c r="KR149" s="1"/>
      <c r="KS149" s="1"/>
      <c r="KT149" s="1"/>
      <c r="KU149" s="1"/>
      <c r="KV149" s="1"/>
      <c r="KW149" s="1"/>
      <c r="KX149" s="1"/>
      <c r="KY149" s="1"/>
      <c r="KZ149" s="1"/>
      <c r="LA149" s="1"/>
      <c r="LB149" s="1"/>
      <c r="LC149" s="1"/>
      <c r="LD149" s="1"/>
      <c r="LE149" s="1"/>
      <c r="LF149" s="1"/>
      <c r="LG149" s="1"/>
      <c r="LH149" s="1"/>
      <c r="LI149" s="1"/>
      <c r="LJ149" s="1"/>
      <c r="LK149" s="1"/>
      <c r="LL149" s="1"/>
      <c r="LM149" s="1"/>
      <c r="LN149" s="1"/>
      <c r="LO149" s="1"/>
      <c r="LP149" s="1"/>
      <c r="LQ149" s="1"/>
      <c r="LR149" s="1"/>
      <c r="LS149" s="1"/>
      <c r="LT149" s="1"/>
      <c r="LU149" s="1"/>
      <c r="LV149" s="1"/>
      <c r="LW149" s="1"/>
      <c r="LX149" s="1"/>
      <c r="LY149" s="1"/>
      <c r="LZ149" s="1"/>
      <c r="MA149" s="1"/>
      <c r="MB149" s="1"/>
      <c r="MC149" s="1"/>
      <c r="MD149" s="1"/>
      <c r="ME149" s="1"/>
      <c r="MF149" s="1"/>
      <c r="MG149" s="1"/>
      <c r="MH149" s="1"/>
      <c r="MI149" s="1"/>
      <c r="MJ149" s="1"/>
      <c r="MK149" s="1"/>
      <c r="ML149" s="1"/>
      <c r="MM149" s="1"/>
      <c r="MN149" s="1"/>
      <c r="MO149" s="1"/>
      <c r="MP149" s="1"/>
      <c r="MQ149" s="1"/>
      <c r="MR149" s="1"/>
      <c r="MS149" s="1"/>
      <c r="MT149" s="1"/>
      <c r="MU149" s="1"/>
      <c r="MV149" s="1"/>
      <c r="MW149" s="1"/>
      <c r="MX149" s="1"/>
      <c r="MY149" s="1"/>
      <c r="MZ149" s="1"/>
      <c r="NA149" s="1"/>
      <c r="NB149" s="1"/>
      <c r="NC149" s="1"/>
      <c r="ND149" s="1"/>
      <c r="NE149" s="1"/>
      <c r="NF149" s="1"/>
      <c r="NG149" s="1"/>
      <c r="NH149" s="1"/>
      <c r="NI149" s="1"/>
      <c r="NJ149" s="1"/>
      <c r="NK149" s="1"/>
      <c r="NL149" s="1"/>
      <c r="NM149" s="1"/>
      <c r="NN149" s="1"/>
      <c r="NO149" s="1"/>
      <c r="NP149" s="1"/>
      <c r="NQ149" s="1"/>
      <c r="NR149" s="1"/>
      <c r="NS149" s="1"/>
      <c r="NT149" s="1"/>
      <c r="NU149" s="1"/>
      <c r="NV149" s="1"/>
      <c r="NW149" s="1"/>
      <c r="NX149" s="1"/>
      <c r="NY149" s="1"/>
      <c r="NZ149" s="1"/>
      <c r="OA149" s="1"/>
      <c r="OB149" s="1"/>
      <c r="OC149" s="1"/>
      <c r="OD149" s="1"/>
      <c r="OE149" s="1"/>
      <c r="OF149" s="1"/>
      <c r="OG149" s="1"/>
      <c r="OH149" s="1"/>
      <c r="OI149" s="1"/>
      <c r="OJ149" s="1"/>
      <c r="OK149" s="1"/>
      <c r="OL149" s="1"/>
      <c r="OM149" s="1"/>
      <c r="ON149" s="1"/>
      <c r="OO149" s="1"/>
      <c r="OP149" s="1"/>
      <c r="OQ149" s="1"/>
      <c r="OR149" s="1"/>
      <c r="OS149" s="1"/>
      <c r="OT149" s="1"/>
      <c r="OU149" s="1"/>
      <c r="OV149" s="1"/>
      <c r="OW149" s="1"/>
      <c r="OX149" s="1"/>
      <c r="OY149" s="1"/>
      <c r="OZ149" s="1"/>
      <c r="PA149" s="1"/>
      <c r="PB149" s="1"/>
      <c r="PC149" s="1"/>
      <c r="PD149" s="1"/>
      <c r="PE149" s="1"/>
      <c r="PF149" s="1"/>
      <c r="PG149" s="1"/>
      <c r="PH149" s="1"/>
      <c r="PI149" s="1"/>
      <c r="PJ149" s="1"/>
      <c r="PK149" s="1"/>
      <c r="PL149" s="1"/>
      <c r="PM149" s="1"/>
      <c r="PN149" s="1"/>
      <c r="PO149" s="1"/>
      <c r="PP149" s="1"/>
      <c r="PQ149" s="1"/>
      <c r="PR149" s="1"/>
      <c r="PS149" s="1"/>
      <c r="PT149" s="1"/>
      <c r="PU149" s="1"/>
      <c r="PV149" s="1"/>
      <c r="PW149" s="1"/>
      <c r="PX149" s="1"/>
      <c r="PY149" s="1"/>
      <c r="PZ149" s="1"/>
      <c r="QA149" s="1"/>
      <c r="QB149" s="1"/>
      <c r="QC149" s="1"/>
      <c r="QD149" s="1"/>
      <c r="QE149" s="1"/>
      <c r="QF149" s="1"/>
      <c r="QG149" s="1"/>
      <c r="QH149" s="1"/>
      <c r="QI149" s="1"/>
      <c r="QJ149" s="1"/>
      <c r="QK149" s="1"/>
      <c r="QL149" s="1"/>
      <c r="QM149" s="1"/>
      <c r="QN149" s="1"/>
      <c r="QO149" s="1"/>
      <c r="QP149" s="1"/>
      <c r="QQ149" s="1"/>
      <c r="QR149" s="1"/>
      <c r="QS149" s="1"/>
      <c r="QT149" s="1"/>
      <c r="QU149" s="1"/>
      <c r="QV149" s="1"/>
      <c r="QW149" s="1"/>
      <c r="QX149" s="1"/>
      <c r="QY149" s="1"/>
      <c r="QZ149" s="1"/>
      <c r="RA149" s="1"/>
      <c r="RB149" s="1"/>
      <c r="RC149" s="1"/>
      <c r="RD149" s="1"/>
      <c r="RE149" s="1"/>
      <c r="RF149" s="1"/>
      <c r="RG149" s="1"/>
      <c r="RH149" s="1"/>
      <c r="RI149" s="1"/>
      <c r="RJ149" s="1"/>
      <c r="RK149" s="1"/>
      <c r="RL149" s="1"/>
      <c r="RM149" s="1"/>
      <c r="RN149" s="1"/>
      <c r="RO149" s="1"/>
      <c r="RP149" s="1"/>
      <c r="RQ149" s="1"/>
      <c r="RR149" s="1"/>
      <c r="RS149" s="1"/>
      <c r="RT149" s="1"/>
      <c r="RU149" s="1"/>
      <c r="RV149" s="1"/>
      <c r="RW149" s="1"/>
      <c r="RX149" s="1"/>
      <c r="RY149" s="1"/>
      <c r="RZ149" s="1"/>
      <c r="SA149" s="1"/>
      <c r="SB149" s="1"/>
      <c r="SC149" s="1"/>
      <c r="SD149" s="1"/>
      <c r="SE149" s="1"/>
      <c r="SF149" s="1"/>
      <c r="SG149" s="1"/>
      <c r="SH149" s="1"/>
      <c r="SI149" s="1"/>
      <c r="SJ149" s="1"/>
      <c r="SK149" s="1"/>
      <c r="SL149" s="1"/>
      <c r="SM149" s="1"/>
      <c r="SN149" s="1"/>
      <c r="SO149" s="1"/>
      <c r="SP149" s="1"/>
      <c r="SQ149" s="1"/>
      <c r="SR149" s="1"/>
      <c r="SS149" s="1"/>
      <c r="ST149" s="1"/>
      <c r="SU149" s="1"/>
      <c r="SV149" s="1"/>
      <c r="SW149" s="1"/>
      <c r="SX149" s="1"/>
      <c r="SY149" s="1"/>
      <c r="SZ149" s="1"/>
      <c r="TA149" s="1"/>
      <c r="TB149" s="1"/>
      <c r="TC149" s="1"/>
      <c r="TD149" s="1"/>
      <c r="TE149" s="1"/>
      <c r="TF149" s="1"/>
      <c r="TG149" s="1"/>
      <c r="TH149" s="1"/>
      <c r="TI149" s="1"/>
      <c r="TJ149" s="1"/>
      <c r="TK149" s="1"/>
      <c r="TL149" s="1"/>
      <c r="TM149" s="1"/>
      <c r="TN149" s="1"/>
      <c r="TO149" s="1"/>
      <c r="TP149" s="1"/>
      <c r="TQ149" s="1"/>
      <c r="TR149" s="1"/>
      <c r="TS149" s="1"/>
      <c r="TT149" s="1"/>
      <c r="TU149" s="1"/>
      <c r="TV149" s="1"/>
      <c r="TW149" s="1"/>
      <c r="TX149" s="1"/>
      <c r="TY149" s="1"/>
      <c r="TZ149" s="1"/>
      <c r="UA149" s="1"/>
      <c r="UB149" s="1"/>
      <c r="UC149" s="1"/>
      <c r="UD149" s="1"/>
      <c r="UE149" s="1"/>
      <c r="UF149" s="1"/>
      <c r="UG149" s="1"/>
      <c r="UH149" s="1"/>
      <c r="UI149" s="1"/>
      <c r="UJ149" s="1"/>
      <c r="UK149" s="1"/>
      <c r="UL149" s="1"/>
      <c r="UM149" s="1"/>
      <c r="UN149" s="1"/>
      <c r="UO149" s="1"/>
      <c r="UP149" s="1"/>
      <c r="UQ149" s="1"/>
      <c r="UR149" s="1"/>
      <c r="US149" s="1"/>
      <c r="UT149" s="1"/>
      <c r="UU149" s="1"/>
      <c r="UV149" s="1"/>
      <c r="UW149" s="1"/>
      <c r="UX149" s="1"/>
      <c r="UY149" s="1"/>
      <c r="UZ149" s="1"/>
      <c r="VA149" s="1"/>
      <c r="VB149" s="1"/>
      <c r="VC149" s="1"/>
      <c r="VD149" s="1"/>
      <c r="VE149" s="1"/>
      <c r="VF149" s="1"/>
      <c r="VG149" s="1"/>
      <c r="VH149" s="1"/>
      <c r="VI149" s="1"/>
      <c r="VJ149" s="1"/>
      <c r="VK149" s="1"/>
      <c r="VL149" s="1"/>
      <c r="VM149" s="1"/>
      <c r="VN149" s="1"/>
      <c r="VO149" s="1"/>
      <c r="VP149" s="1"/>
      <c r="VQ149" s="1"/>
      <c r="VR149" s="1"/>
      <c r="VS149" s="1"/>
      <c r="VT149" s="1"/>
      <c r="VU149" s="1"/>
      <c r="VV149" s="1"/>
      <c r="VW149" s="1"/>
      <c r="VX149" s="1"/>
      <c r="VY149" s="1"/>
      <c r="VZ149" s="1"/>
      <c r="WA149" s="1"/>
      <c r="WB149" s="1"/>
      <c r="WC149" s="1"/>
      <c r="WD149" s="1"/>
      <c r="WE149" s="1"/>
      <c r="WF149" s="1"/>
      <c r="WG149" s="1"/>
      <c r="WH149" s="1"/>
      <c r="WI149" s="1"/>
      <c r="WJ149" s="1"/>
      <c r="WK149" s="1"/>
      <c r="WL149" s="1"/>
      <c r="WM149" s="1"/>
      <c r="WN149" s="1"/>
      <c r="WO149" s="1"/>
      <c r="WP149" s="1"/>
      <c r="WQ149" s="1"/>
      <c r="WR149" s="1"/>
      <c r="WS149" s="1"/>
      <c r="WT149" s="1"/>
      <c r="WU149" s="1"/>
      <c r="WV149" s="1"/>
      <c r="WW149" s="1"/>
      <c r="WX149" s="1"/>
      <c r="WY149" s="1"/>
      <c r="WZ149" s="1"/>
      <c r="XA149" s="1"/>
      <c r="XB149" s="1"/>
      <c r="XC149" s="1"/>
      <c r="XD149" s="1"/>
      <c r="XE149" s="1"/>
      <c r="XF149" s="1"/>
      <c r="XG149" s="1"/>
      <c r="XH149" s="1"/>
      <c r="XI149" s="1"/>
      <c r="XJ149" s="1"/>
      <c r="XK149" s="1"/>
      <c r="XL149" s="1"/>
      <c r="XM149" s="1"/>
      <c r="XN149" s="1"/>
      <c r="XO149" s="1"/>
      <c r="XP149" s="1"/>
      <c r="XQ149" s="1"/>
      <c r="XR149" s="1"/>
      <c r="XS149" s="1"/>
      <c r="XT149" s="1"/>
      <c r="XU149" s="1"/>
      <c r="XV149" s="1"/>
      <c r="XW149" s="1"/>
      <c r="XX149" s="1"/>
      <c r="XY149" s="1"/>
      <c r="XZ149" s="1"/>
      <c r="YA149" s="1"/>
      <c r="YB149" s="1"/>
      <c r="YC149" s="1"/>
      <c r="YD149" s="1"/>
      <c r="YE149" s="1"/>
      <c r="YF149" s="1"/>
      <c r="YG149" s="1"/>
      <c r="YH149" s="1"/>
      <c r="YI149" s="1"/>
      <c r="YJ149" s="1"/>
      <c r="YK149" s="1"/>
      <c r="YL149" s="1"/>
      <c r="YM149" s="1"/>
      <c r="YN149" s="1"/>
      <c r="YO149" s="1"/>
      <c r="YP149" s="1"/>
      <c r="YQ149" s="1"/>
      <c r="YR149" s="1"/>
      <c r="YS149" s="1"/>
      <c r="YT149" s="1"/>
      <c r="YU149" s="1"/>
      <c r="YV149" s="1"/>
      <c r="YW149" s="1"/>
      <c r="YX149" s="1"/>
      <c r="YY149" s="1"/>
      <c r="YZ149" s="1"/>
      <c r="ZA149" s="1"/>
      <c r="ZB149" s="1"/>
      <c r="ZC149" s="1"/>
      <c r="ZD149" s="1"/>
      <c r="ZE149" s="1"/>
      <c r="ZF149" s="1"/>
      <c r="ZG149" s="1"/>
      <c r="ZH149" s="1"/>
      <c r="ZI149" s="1"/>
      <c r="ZJ149" s="1"/>
      <c r="ZK149" s="1"/>
      <c r="ZL149" s="1"/>
      <c r="ZM149" s="1"/>
      <c r="ZN149" s="1"/>
      <c r="ZO149" s="1"/>
      <c r="ZP149" s="1"/>
      <c r="ZQ149" s="1"/>
      <c r="ZR149" s="1"/>
      <c r="ZS149" s="1"/>
      <c r="ZT149" s="1"/>
      <c r="ZU149" s="1"/>
      <c r="ZV149" s="1"/>
      <c r="ZW149" s="1"/>
      <c r="ZX149" s="1"/>
      <c r="ZY149" s="1"/>
      <c r="ZZ149" s="1"/>
      <c r="AAA149" s="1"/>
      <c r="AAB149" s="1"/>
      <c r="AAC149" s="1"/>
      <c r="AAD149" s="1"/>
      <c r="AAE149" s="1"/>
      <c r="AAF149" s="1"/>
      <c r="AAG149" s="1"/>
      <c r="AAH149" s="1"/>
      <c r="AAI149" s="1"/>
      <c r="AAJ149" s="1"/>
      <c r="AAK149" s="1"/>
      <c r="AAL149" s="1"/>
      <c r="AAM149" s="1"/>
      <c r="AAN149" s="1"/>
      <c r="AAO149" s="1"/>
      <c r="AAP149" s="1"/>
      <c r="AAQ149" s="1"/>
      <c r="AAR149" s="1"/>
      <c r="AAS149" s="1"/>
      <c r="AAT149" s="1"/>
      <c r="AAU149" s="1"/>
      <c r="AAV149" s="1"/>
      <c r="AAW149" s="1"/>
      <c r="AAX149" s="1"/>
      <c r="AAY149" s="1"/>
      <c r="AAZ149" s="1"/>
      <c r="ABA149" s="1"/>
      <c r="ABB149" s="1"/>
      <c r="ABC149" s="1"/>
      <c r="ABD149" s="1"/>
      <c r="ABE149" s="1"/>
      <c r="ABF149" s="1"/>
      <c r="ABG149" s="1"/>
      <c r="ABH149" s="1"/>
      <c r="ABI149" s="1"/>
      <c r="ABJ149" s="1"/>
      <c r="ABK149" s="1"/>
      <c r="ABL149" s="1"/>
      <c r="ABM149" s="1"/>
      <c r="ABN149" s="1"/>
      <c r="ABO149" s="1"/>
      <c r="ABP149" s="1"/>
      <c r="ABQ149" s="1"/>
      <c r="ABR149" s="1"/>
      <c r="ABS149" s="1"/>
      <c r="ABT149" s="1"/>
      <c r="ABU149" s="1"/>
      <c r="ABV149" s="1"/>
      <c r="ABW149" s="1"/>
      <c r="ABX149" s="1"/>
      <c r="ABY149" s="1"/>
      <c r="ABZ149" s="1"/>
      <c r="ACA149" s="1"/>
      <c r="ACB149" s="1"/>
      <c r="ACC149" s="1"/>
      <c r="ACD149" s="1"/>
      <c r="ACE149" s="1"/>
      <c r="ACF149" s="1"/>
      <c r="ACG149" s="1"/>
      <c r="ACH149" s="1"/>
      <c r="ACI149" s="1"/>
      <c r="ACJ149" s="1"/>
      <c r="ACK149" s="1"/>
      <c r="ACL149" s="1"/>
      <c r="ACM149" s="1"/>
      <c r="ACN149" s="1"/>
      <c r="ACO149" s="1"/>
      <c r="ACP149" s="1"/>
      <c r="ACQ149" s="1"/>
      <c r="ACR149" s="1"/>
      <c r="ACS149" s="1"/>
      <c r="ACT149" s="1"/>
      <c r="ACU149" s="1"/>
      <c r="ACV149" s="1"/>
      <c r="ACW149" s="1"/>
      <c r="ACX149" s="1"/>
      <c r="ACY149" s="1"/>
      <c r="ACZ149" s="1"/>
      <c r="ADA149" s="1"/>
      <c r="ADB149" s="1"/>
      <c r="ADC149" s="1"/>
      <c r="ADD149" s="1"/>
      <c r="ADE149" s="1"/>
      <c r="ADF149" s="1"/>
      <c r="ADG149" s="1"/>
      <c r="ADH149" s="1"/>
      <c r="ADI149" s="1"/>
      <c r="ADJ149" s="1"/>
      <c r="ADK149" s="1"/>
      <c r="ADL149" s="1"/>
      <c r="ADM149" s="1"/>
      <c r="ADN149" s="1"/>
      <c r="ADO149" s="1"/>
      <c r="ADP149" s="1"/>
      <c r="ADQ149" s="1"/>
    </row>
    <row r="150" spans="1:797" s="136" customFormat="1" ht="90" customHeight="1" x14ac:dyDescent="0.3">
      <c r="A150" s="1"/>
      <c r="B150" s="141" t="s">
        <v>92</v>
      </c>
      <c r="C150" s="144"/>
      <c r="D150" s="134"/>
      <c r="E150" s="134"/>
      <c r="F150" s="135"/>
      <c r="G150" s="134"/>
      <c r="H150" s="134"/>
      <c r="I150" s="134"/>
      <c r="J150" s="134"/>
      <c r="K150" s="134"/>
      <c r="L150" s="134"/>
      <c r="M150" s="134"/>
      <c r="N150" s="134"/>
      <c r="O150" s="134"/>
      <c r="P150" s="135"/>
      <c r="Q150" s="60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  <c r="HR150" s="1"/>
      <c r="HS150" s="1"/>
      <c r="HT150" s="1"/>
      <c r="HU150" s="1"/>
      <c r="HV150" s="1"/>
      <c r="HW150" s="1"/>
      <c r="HX150" s="1"/>
      <c r="HY150" s="1"/>
      <c r="HZ150" s="1"/>
      <c r="IA150" s="1"/>
      <c r="IB150" s="1"/>
      <c r="IC150" s="1"/>
      <c r="ID150" s="1"/>
      <c r="IE150" s="1"/>
      <c r="IF150" s="1"/>
      <c r="IG150" s="1"/>
      <c r="IH150" s="1"/>
      <c r="II150" s="1"/>
      <c r="IJ150" s="1"/>
      <c r="IK150" s="1"/>
      <c r="IL150" s="1"/>
      <c r="IM150" s="1"/>
      <c r="IN150" s="1"/>
      <c r="IO150" s="1"/>
      <c r="IP150" s="1"/>
      <c r="IQ150" s="1"/>
      <c r="IR150" s="1"/>
      <c r="IS150" s="1"/>
      <c r="IT150" s="1"/>
      <c r="IU150" s="1"/>
      <c r="IV150" s="1"/>
      <c r="IW150" s="1"/>
      <c r="IX150" s="1"/>
      <c r="IY150" s="1"/>
      <c r="IZ150" s="1"/>
      <c r="JA150" s="1"/>
      <c r="JB150" s="1"/>
      <c r="JC150" s="1"/>
      <c r="JD150" s="1"/>
      <c r="JE150" s="1"/>
      <c r="JF150" s="1"/>
      <c r="JG150" s="1"/>
      <c r="JH150" s="1"/>
      <c r="JI150" s="1"/>
      <c r="JJ150" s="1"/>
      <c r="JK150" s="1"/>
      <c r="JL150" s="1"/>
      <c r="JM150" s="1"/>
      <c r="JN150" s="1"/>
      <c r="JO150" s="1"/>
      <c r="JP150" s="1"/>
      <c r="JQ150" s="1"/>
      <c r="JR150" s="1"/>
      <c r="JS150" s="1"/>
      <c r="JT150" s="1"/>
      <c r="JU150" s="1"/>
      <c r="JV150" s="1"/>
      <c r="JW150" s="1"/>
      <c r="JX150" s="1"/>
      <c r="JY150" s="1"/>
      <c r="JZ150" s="1"/>
      <c r="KA150" s="1"/>
      <c r="KB150" s="1"/>
      <c r="KC150" s="1"/>
      <c r="KD150" s="1"/>
      <c r="KE150" s="1"/>
      <c r="KF150" s="1"/>
      <c r="KG150" s="1"/>
      <c r="KH150" s="1"/>
      <c r="KI150" s="1"/>
      <c r="KJ150" s="1"/>
      <c r="KK150" s="1"/>
      <c r="KL150" s="1"/>
      <c r="KM150" s="1"/>
      <c r="KN150" s="1"/>
      <c r="KO150" s="1"/>
      <c r="KP150" s="1"/>
      <c r="KQ150" s="1"/>
      <c r="KR150" s="1"/>
      <c r="KS150" s="1"/>
      <c r="KT150" s="1"/>
      <c r="KU150" s="1"/>
      <c r="KV150" s="1"/>
      <c r="KW150" s="1"/>
      <c r="KX150" s="1"/>
      <c r="KY150" s="1"/>
      <c r="KZ150" s="1"/>
      <c r="LA150" s="1"/>
      <c r="LB150" s="1"/>
      <c r="LC150" s="1"/>
      <c r="LD150" s="1"/>
      <c r="LE150" s="1"/>
      <c r="LF150" s="1"/>
      <c r="LG150" s="1"/>
      <c r="LH150" s="1"/>
      <c r="LI150" s="1"/>
      <c r="LJ150" s="1"/>
      <c r="LK150" s="1"/>
      <c r="LL150" s="1"/>
      <c r="LM150" s="1"/>
      <c r="LN150" s="1"/>
      <c r="LO150" s="1"/>
      <c r="LP150" s="1"/>
      <c r="LQ150" s="1"/>
      <c r="LR150" s="1"/>
      <c r="LS150" s="1"/>
      <c r="LT150" s="1"/>
      <c r="LU150" s="1"/>
      <c r="LV150" s="1"/>
      <c r="LW150" s="1"/>
      <c r="LX150" s="1"/>
      <c r="LY150" s="1"/>
      <c r="LZ150" s="1"/>
      <c r="MA150" s="1"/>
      <c r="MB150" s="1"/>
      <c r="MC150" s="1"/>
      <c r="MD150" s="1"/>
      <c r="ME150" s="1"/>
      <c r="MF150" s="1"/>
      <c r="MG150" s="1"/>
      <c r="MH150" s="1"/>
      <c r="MI150" s="1"/>
      <c r="MJ150" s="1"/>
      <c r="MK150" s="1"/>
      <c r="ML150" s="1"/>
      <c r="MM150" s="1"/>
      <c r="MN150" s="1"/>
      <c r="MO150" s="1"/>
      <c r="MP150" s="1"/>
      <c r="MQ150" s="1"/>
      <c r="MR150" s="1"/>
      <c r="MS150" s="1"/>
      <c r="MT150" s="1"/>
      <c r="MU150" s="1"/>
      <c r="MV150" s="1"/>
      <c r="MW150" s="1"/>
      <c r="MX150" s="1"/>
      <c r="MY150" s="1"/>
      <c r="MZ150" s="1"/>
      <c r="NA150" s="1"/>
      <c r="NB150" s="1"/>
      <c r="NC150" s="1"/>
      <c r="ND150" s="1"/>
      <c r="NE150" s="1"/>
      <c r="NF150" s="1"/>
      <c r="NG150" s="1"/>
      <c r="NH150" s="1"/>
      <c r="NI150" s="1"/>
      <c r="NJ150" s="1"/>
      <c r="NK150" s="1"/>
      <c r="NL150" s="1"/>
      <c r="NM150" s="1"/>
      <c r="NN150" s="1"/>
      <c r="NO150" s="1"/>
      <c r="NP150" s="1"/>
      <c r="NQ150" s="1"/>
      <c r="NR150" s="1"/>
      <c r="NS150" s="1"/>
      <c r="NT150" s="1"/>
      <c r="NU150" s="1"/>
      <c r="NV150" s="1"/>
      <c r="NW150" s="1"/>
      <c r="NX150" s="1"/>
      <c r="NY150" s="1"/>
      <c r="NZ150" s="1"/>
      <c r="OA150" s="1"/>
      <c r="OB150" s="1"/>
      <c r="OC150" s="1"/>
      <c r="OD150" s="1"/>
      <c r="OE150" s="1"/>
      <c r="OF150" s="1"/>
      <c r="OG150" s="1"/>
      <c r="OH150" s="1"/>
      <c r="OI150" s="1"/>
      <c r="OJ150" s="1"/>
      <c r="OK150" s="1"/>
      <c r="OL150" s="1"/>
      <c r="OM150" s="1"/>
      <c r="ON150" s="1"/>
      <c r="OO150" s="1"/>
      <c r="OP150" s="1"/>
      <c r="OQ150" s="1"/>
      <c r="OR150" s="1"/>
      <c r="OS150" s="1"/>
      <c r="OT150" s="1"/>
      <c r="OU150" s="1"/>
      <c r="OV150" s="1"/>
      <c r="OW150" s="1"/>
      <c r="OX150" s="1"/>
      <c r="OY150" s="1"/>
      <c r="OZ150" s="1"/>
      <c r="PA150" s="1"/>
      <c r="PB150" s="1"/>
      <c r="PC150" s="1"/>
      <c r="PD150" s="1"/>
      <c r="PE150" s="1"/>
      <c r="PF150" s="1"/>
      <c r="PG150" s="1"/>
      <c r="PH150" s="1"/>
      <c r="PI150" s="1"/>
      <c r="PJ150" s="1"/>
      <c r="PK150" s="1"/>
      <c r="PL150" s="1"/>
      <c r="PM150" s="1"/>
      <c r="PN150" s="1"/>
      <c r="PO150" s="1"/>
      <c r="PP150" s="1"/>
      <c r="PQ150" s="1"/>
      <c r="PR150" s="1"/>
      <c r="PS150" s="1"/>
      <c r="PT150" s="1"/>
      <c r="PU150" s="1"/>
      <c r="PV150" s="1"/>
      <c r="PW150" s="1"/>
      <c r="PX150" s="1"/>
      <c r="PY150" s="1"/>
      <c r="PZ150" s="1"/>
      <c r="QA150" s="1"/>
      <c r="QB150" s="1"/>
      <c r="QC150" s="1"/>
      <c r="QD150" s="1"/>
      <c r="QE150" s="1"/>
      <c r="QF150" s="1"/>
      <c r="QG150" s="1"/>
      <c r="QH150" s="1"/>
      <c r="QI150" s="1"/>
      <c r="QJ150" s="1"/>
      <c r="QK150" s="1"/>
      <c r="QL150" s="1"/>
      <c r="QM150" s="1"/>
      <c r="QN150" s="1"/>
      <c r="QO150" s="1"/>
      <c r="QP150" s="1"/>
      <c r="QQ150" s="1"/>
      <c r="QR150" s="1"/>
      <c r="QS150" s="1"/>
      <c r="QT150" s="1"/>
      <c r="QU150" s="1"/>
      <c r="QV150" s="1"/>
      <c r="QW150" s="1"/>
      <c r="QX150" s="1"/>
      <c r="QY150" s="1"/>
      <c r="QZ150" s="1"/>
      <c r="RA150" s="1"/>
      <c r="RB150" s="1"/>
      <c r="RC150" s="1"/>
      <c r="RD150" s="1"/>
      <c r="RE150" s="1"/>
      <c r="RF150" s="1"/>
      <c r="RG150" s="1"/>
      <c r="RH150" s="1"/>
      <c r="RI150" s="1"/>
      <c r="RJ150" s="1"/>
      <c r="RK150" s="1"/>
      <c r="RL150" s="1"/>
      <c r="RM150" s="1"/>
      <c r="RN150" s="1"/>
      <c r="RO150" s="1"/>
      <c r="RP150" s="1"/>
      <c r="RQ150" s="1"/>
      <c r="RR150" s="1"/>
      <c r="RS150" s="1"/>
      <c r="RT150" s="1"/>
      <c r="RU150" s="1"/>
      <c r="RV150" s="1"/>
      <c r="RW150" s="1"/>
      <c r="RX150" s="1"/>
      <c r="RY150" s="1"/>
      <c r="RZ150" s="1"/>
      <c r="SA150" s="1"/>
      <c r="SB150" s="1"/>
      <c r="SC150" s="1"/>
      <c r="SD150" s="1"/>
      <c r="SE150" s="1"/>
      <c r="SF150" s="1"/>
      <c r="SG150" s="1"/>
      <c r="SH150" s="1"/>
      <c r="SI150" s="1"/>
      <c r="SJ150" s="1"/>
      <c r="SK150" s="1"/>
      <c r="SL150" s="1"/>
      <c r="SM150" s="1"/>
      <c r="SN150" s="1"/>
      <c r="SO150" s="1"/>
      <c r="SP150" s="1"/>
      <c r="SQ150" s="1"/>
      <c r="SR150" s="1"/>
      <c r="SS150" s="1"/>
      <c r="ST150" s="1"/>
      <c r="SU150" s="1"/>
      <c r="SV150" s="1"/>
      <c r="SW150" s="1"/>
      <c r="SX150" s="1"/>
      <c r="SY150" s="1"/>
      <c r="SZ150" s="1"/>
      <c r="TA150" s="1"/>
      <c r="TB150" s="1"/>
      <c r="TC150" s="1"/>
      <c r="TD150" s="1"/>
      <c r="TE150" s="1"/>
      <c r="TF150" s="1"/>
      <c r="TG150" s="1"/>
      <c r="TH150" s="1"/>
      <c r="TI150" s="1"/>
      <c r="TJ150" s="1"/>
      <c r="TK150" s="1"/>
      <c r="TL150" s="1"/>
      <c r="TM150" s="1"/>
      <c r="TN150" s="1"/>
      <c r="TO150" s="1"/>
      <c r="TP150" s="1"/>
      <c r="TQ150" s="1"/>
      <c r="TR150" s="1"/>
      <c r="TS150" s="1"/>
      <c r="TT150" s="1"/>
      <c r="TU150" s="1"/>
      <c r="TV150" s="1"/>
      <c r="TW150" s="1"/>
      <c r="TX150" s="1"/>
      <c r="TY150" s="1"/>
      <c r="TZ150" s="1"/>
      <c r="UA150" s="1"/>
      <c r="UB150" s="1"/>
      <c r="UC150" s="1"/>
      <c r="UD150" s="1"/>
      <c r="UE150" s="1"/>
      <c r="UF150" s="1"/>
      <c r="UG150" s="1"/>
      <c r="UH150" s="1"/>
      <c r="UI150" s="1"/>
      <c r="UJ150" s="1"/>
      <c r="UK150" s="1"/>
      <c r="UL150" s="1"/>
      <c r="UM150" s="1"/>
      <c r="UN150" s="1"/>
      <c r="UO150" s="1"/>
      <c r="UP150" s="1"/>
      <c r="UQ150" s="1"/>
      <c r="UR150" s="1"/>
      <c r="US150" s="1"/>
      <c r="UT150" s="1"/>
      <c r="UU150" s="1"/>
      <c r="UV150" s="1"/>
      <c r="UW150" s="1"/>
      <c r="UX150" s="1"/>
      <c r="UY150" s="1"/>
      <c r="UZ150" s="1"/>
      <c r="VA150" s="1"/>
      <c r="VB150" s="1"/>
      <c r="VC150" s="1"/>
      <c r="VD150" s="1"/>
      <c r="VE150" s="1"/>
      <c r="VF150" s="1"/>
      <c r="VG150" s="1"/>
      <c r="VH150" s="1"/>
      <c r="VI150" s="1"/>
      <c r="VJ150" s="1"/>
      <c r="VK150" s="1"/>
      <c r="VL150" s="1"/>
      <c r="VM150" s="1"/>
      <c r="VN150" s="1"/>
      <c r="VO150" s="1"/>
      <c r="VP150" s="1"/>
      <c r="VQ150" s="1"/>
      <c r="VR150" s="1"/>
      <c r="VS150" s="1"/>
      <c r="VT150" s="1"/>
      <c r="VU150" s="1"/>
      <c r="VV150" s="1"/>
      <c r="VW150" s="1"/>
      <c r="VX150" s="1"/>
      <c r="VY150" s="1"/>
      <c r="VZ150" s="1"/>
      <c r="WA150" s="1"/>
      <c r="WB150" s="1"/>
      <c r="WC150" s="1"/>
      <c r="WD150" s="1"/>
      <c r="WE150" s="1"/>
      <c r="WF150" s="1"/>
      <c r="WG150" s="1"/>
      <c r="WH150" s="1"/>
      <c r="WI150" s="1"/>
      <c r="WJ150" s="1"/>
      <c r="WK150" s="1"/>
      <c r="WL150" s="1"/>
      <c r="WM150" s="1"/>
      <c r="WN150" s="1"/>
      <c r="WO150" s="1"/>
      <c r="WP150" s="1"/>
      <c r="WQ150" s="1"/>
      <c r="WR150" s="1"/>
      <c r="WS150" s="1"/>
      <c r="WT150" s="1"/>
      <c r="WU150" s="1"/>
      <c r="WV150" s="1"/>
      <c r="WW150" s="1"/>
      <c r="WX150" s="1"/>
      <c r="WY150" s="1"/>
      <c r="WZ150" s="1"/>
      <c r="XA150" s="1"/>
      <c r="XB150" s="1"/>
      <c r="XC150" s="1"/>
      <c r="XD150" s="1"/>
      <c r="XE150" s="1"/>
      <c r="XF150" s="1"/>
      <c r="XG150" s="1"/>
      <c r="XH150" s="1"/>
      <c r="XI150" s="1"/>
      <c r="XJ150" s="1"/>
      <c r="XK150" s="1"/>
      <c r="XL150" s="1"/>
      <c r="XM150" s="1"/>
      <c r="XN150" s="1"/>
      <c r="XO150" s="1"/>
      <c r="XP150" s="1"/>
      <c r="XQ150" s="1"/>
      <c r="XR150" s="1"/>
      <c r="XS150" s="1"/>
      <c r="XT150" s="1"/>
      <c r="XU150" s="1"/>
      <c r="XV150" s="1"/>
      <c r="XW150" s="1"/>
      <c r="XX150" s="1"/>
      <c r="XY150" s="1"/>
      <c r="XZ150" s="1"/>
      <c r="YA150" s="1"/>
      <c r="YB150" s="1"/>
      <c r="YC150" s="1"/>
      <c r="YD150" s="1"/>
      <c r="YE150" s="1"/>
      <c r="YF150" s="1"/>
      <c r="YG150" s="1"/>
      <c r="YH150" s="1"/>
      <c r="YI150" s="1"/>
      <c r="YJ150" s="1"/>
      <c r="YK150" s="1"/>
      <c r="YL150" s="1"/>
      <c r="YM150" s="1"/>
      <c r="YN150" s="1"/>
      <c r="YO150" s="1"/>
      <c r="YP150" s="1"/>
      <c r="YQ150" s="1"/>
      <c r="YR150" s="1"/>
      <c r="YS150" s="1"/>
      <c r="YT150" s="1"/>
      <c r="YU150" s="1"/>
      <c r="YV150" s="1"/>
      <c r="YW150" s="1"/>
      <c r="YX150" s="1"/>
      <c r="YY150" s="1"/>
      <c r="YZ150" s="1"/>
      <c r="ZA150" s="1"/>
      <c r="ZB150" s="1"/>
      <c r="ZC150" s="1"/>
      <c r="ZD150" s="1"/>
      <c r="ZE150" s="1"/>
      <c r="ZF150" s="1"/>
      <c r="ZG150" s="1"/>
      <c r="ZH150" s="1"/>
      <c r="ZI150" s="1"/>
      <c r="ZJ150" s="1"/>
      <c r="ZK150" s="1"/>
      <c r="ZL150" s="1"/>
      <c r="ZM150" s="1"/>
      <c r="ZN150" s="1"/>
      <c r="ZO150" s="1"/>
      <c r="ZP150" s="1"/>
      <c r="ZQ150" s="1"/>
      <c r="ZR150" s="1"/>
      <c r="ZS150" s="1"/>
      <c r="ZT150" s="1"/>
      <c r="ZU150" s="1"/>
      <c r="ZV150" s="1"/>
      <c r="ZW150" s="1"/>
      <c r="ZX150" s="1"/>
      <c r="ZY150" s="1"/>
      <c r="ZZ150" s="1"/>
      <c r="AAA150" s="1"/>
      <c r="AAB150" s="1"/>
      <c r="AAC150" s="1"/>
      <c r="AAD150" s="1"/>
      <c r="AAE150" s="1"/>
      <c r="AAF150" s="1"/>
      <c r="AAG150" s="1"/>
      <c r="AAH150" s="1"/>
      <c r="AAI150" s="1"/>
      <c r="AAJ150" s="1"/>
      <c r="AAK150" s="1"/>
      <c r="AAL150" s="1"/>
      <c r="AAM150" s="1"/>
      <c r="AAN150" s="1"/>
      <c r="AAO150" s="1"/>
      <c r="AAP150" s="1"/>
      <c r="AAQ150" s="1"/>
      <c r="AAR150" s="1"/>
      <c r="AAS150" s="1"/>
      <c r="AAT150" s="1"/>
      <c r="AAU150" s="1"/>
      <c r="AAV150" s="1"/>
      <c r="AAW150" s="1"/>
      <c r="AAX150" s="1"/>
      <c r="AAY150" s="1"/>
      <c r="AAZ150" s="1"/>
      <c r="ABA150" s="1"/>
      <c r="ABB150" s="1"/>
      <c r="ABC150" s="1"/>
      <c r="ABD150" s="1"/>
      <c r="ABE150" s="1"/>
      <c r="ABF150" s="1"/>
      <c r="ABG150" s="1"/>
      <c r="ABH150" s="1"/>
      <c r="ABI150" s="1"/>
      <c r="ABJ150" s="1"/>
      <c r="ABK150" s="1"/>
      <c r="ABL150" s="1"/>
      <c r="ABM150" s="1"/>
      <c r="ABN150" s="1"/>
      <c r="ABO150" s="1"/>
      <c r="ABP150" s="1"/>
      <c r="ABQ150" s="1"/>
      <c r="ABR150" s="1"/>
      <c r="ABS150" s="1"/>
      <c r="ABT150" s="1"/>
      <c r="ABU150" s="1"/>
      <c r="ABV150" s="1"/>
      <c r="ABW150" s="1"/>
      <c r="ABX150" s="1"/>
      <c r="ABY150" s="1"/>
      <c r="ABZ150" s="1"/>
      <c r="ACA150" s="1"/>
      <c r="ACB150" s="1"/>
      <c r="ACC150" s="1"/>
      <c r="ACD150" s="1"/>
      <c r="ACE150" s="1"/>
      <c r="ACF150" s="1"/>
      <c r="ACG150" s="1"/>
      <c r="ACH150" s="1"/>
      <c r="ACI150" s="1"/>
      <c r="ACJ150" s="1"/>
      <c r="ACK150" s="1"/>
      <c r="ACL150" s="1"/>
      <c r="ACM150" s="1"/>
      <c r="ACN150" s="1"/>
      <c r="ACO150" s="1"/>
      <c r="ACP150" s="1"/>
      <c r="ACQ150" s="1"/>
      <c r="ACR150" s="1"/>
      <c r="ACS150" s="1"/>
      <c r="ACT150" s="1"/>
      <c r="ACU150" s="1"/>
      <c r="ACV150" s="1"/>
      <c r="ACW150" s="1"/>
      <c r="ACX150" s="1"/>
      <c r="ACY150" s="1"/>
      <c r="ACZ150" s="1"/>
      <c r="ADA150" s="1"/>
      <c r="ADB150" s="1"/>
      <c r="ADC150" s="1"/>
      <c r="ADD150" s="1"/>
      <c r="ADE150" s="1"/>
      <c r="ADF150" s="1"/>
      <c r="ADG150" s="1"/>
      <c r="ADH150" s="1"/>
      <c r="ADI150" s="1"/>
      <c r="ADJ150" s="1"/>
      <c r="ADK150" s="1"/>
      <c r="ADL150" s="1"/>
      <c r="ADM150" s="1"/>
      <c r="ADN150" s="1"/>
      <c r="ADO150" s="1"/>
      <c r="ADP150" s="1"/>
      <c r="ADQ150" s="1"/>
    </row>
    <row r="151" spans="1:797" s="139" customFormat="1" ht="93.75" customHeight="1" x14ac:dyDescent="0.3">
      <c r="A151" s="1"/>
      <c r="B151" s="142" t="s">
        <v>90</v>
      </c>
      <c r="C151" s="145"/>
      <c r="D151" s="137"/>
      <c r="E151" s="137"/>
      <c r="F151" s="138"/>
      <c r="G151" s="137"/>
      <c r="H151" s="137"/>
      <c r="I151" s="137"/>
      <c r="J151" s="137"/>
      <c r="K151" s="137"/>
      <c r="L151" s="137"/>
      <c r="M151" s="137"/>
      <c r="N151" s="137"/>
      <c r="O151" s="137"/>
      <c r="P151" s="138"/>
      <c r="Q151" s="60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  <c r="HW151" s="1"/>
      <c r="HX151" s="1"/>
      <c r="HY151" s="1"/>
      <c r="HZ151" s="1"/>
      <c r="IA151" s="1"/>
      <c r="IB151" s="1"/>
      <c r="IC151" s="1"/>
      <c r="ID151" s="1"/>
      <c r="IE151" s="1"/>
      <c r="IF151" s="1"/>
      <c r="IG151" s="1"/>
      <c r="IH151" s="1"/>
      <c r="II151" s="1"/>
      <c r="IJ151" s="1"/>
      <c r="IK151" s="1"/>
      <c r="IL151" s="1"/>
      <c r="IM151" s="1"/>
      <c r="IN151" s="1"/>
      <c r="IO151" s="1"/>
      <c r="IP151" s="1"/>
      <c r="IQ151" s="1"/>
      <c r="IR151" s="1"/>
      <c r="IS151" s="1"/>
      <c r="IT151" s="1"/>
      <c r="IU151" s="1"/>
      <c r="IV151" s="1"/>
      <c r="IW151" s="1"/>
      <c r="IX151" s="1"/>
      <c r="IY151" s="1"/>
      <c r="IZ151" s="1"/>
      <c r="JA151" s="1"/>
      <c r="JB151" s="1"/>
      <c r="JC151" s="1"/>
      <c r="JD151" s="1"/>
      <c r="JE151" s="1"/>
      <c r="JF151" s="1"/>
      <c r="JG151" s="1"/>
      <c r="JH151" s="1"/>
      <c r="JI151" s="1"/>
      <c r="JJ151" s="1"/>
      <c r="JK151" s="1"/>
      <c r="JL151" s="1"/>
      <c r="JM151" s="1"/>
      <c r="JN151" s="1"/>
      <c r="JO151" s="1"/>
      <c r="JP151" s="1"/>
      <c r="JQ151" s="1"/>
      <c r="JR151" s="1"/>
      <c r="JS151" s="1"/>
      <c r="JT151" s="1"/>
      <c r="JU151" s="1"/>
      <c r="JV151" s="1"/>
      <c r="JW151" s="1"/>
      <c r="JX151" s="1"/>
      <c r="JY151" s="1"/>
      <c r="JZ151" s="1"/>
      <c r="KA151" s="1"/>
      <c r="KB151" s="1"/>
      <c r="KC151" s="1"/>
      <c r="KD151" s="1"/>
      <c r="KE151" s="1"/>
      <c r="KF151" s="1"/>
      <c r="KG151" s="1"/>
      <c r="KH151" s="1"/>
      <c r="KI151" s="1"/>
      <c r="KJ151" s="1"/>
      <c r="KK151" s="1"/>
      <c r="KL151" s="1"/>
      <c r="KM151" s="1"/>
      <c r="KN151" s="1"/>
      <c r="KO151" s="1"/>
      <c r="KP151" s="1"/>
      <c r="KQ151" s="1"/>
      <c r="KR151" s="1"/>
      <c r="KS151" s="1"/>
      <c r="KT151" s="1"/>
      <c r="KU151" s="1"/>
      <c r="KV151" s="1"/>
      <c r="KW151" s="1"/>
      <c r="KX151" s="1"/>
      <c r="KY151" s="1"/>
      <c r="KZ151" s="1"/>
      <c r="LA151" s="1"/>
      <c r="LB151" s="1"/>
      <c r="LC151" s="1"/>
      <c r="LD151" s="1"/>
      <c r="LE151" s="1"/>
      <c r="LF151" s="1"/>
      <c r="LG151" s="1"/>
      <c r="LH151" s="1"/>
      <c r="LI151" s="1"/>
      <c r="LJ151" s="1"/>
      <c r="LK151" s="1"/>
      <c r="LL151" s="1"/>
      <c r="LM151" s="1"/>
      <c r="LN151" s="1"/>
      <c r="LO151" s="1"/>
      <c r="LP151" s="1"/>
      <c r="LQ151" s="1"/>
      <c r="LR151" s="1"/>
      <c r="LS151" s="1"/>
      <c r="LT151" s="1"/>
      <c r="LU151" s="1"/>
      <c r="LV151" s="1"/>
      <c r="LW151" s="1"/>
      <c r="LX151" s="1"/>
      <c r="LY151" s="1"/>
      <c r="LZ151" s="1"/>
      <c r="MA151" s="1"/>
      <c r="MB151" s="1"/>
      <c r="MC151" s="1"/>
      <c r="MD151" s="1"/>
      <c r="ME151" s="1"/>
      <c r="MF151" s="1"/>
      <c r="MG151" s="1"/>
      <c r="MH151" s="1"/>
      <c r="MI151" s="1"/>
      <c r="MJ151" s="1"/>
      <c r="MK151" s="1"/>
      <c r="ML151" s="1"/>
      <c r="MM151" s="1"/>
      <c r="MN151" s="1"/>
      <c r="MO151" s="1"/>
      <c r="MP151" s="1"/>
      <c r="MQ151" s="1"/>
      <c r="MR151" s="1"/>
      <c r="MS151" s="1"/>
      <c r="MT151" s="1"/>
      <c r="MU151" s="1"/>
      <c r="MV151" s="1"/>
      <c r="MW151" s="1"/>
      <c r="MX151" s="1"/>
      <c r="MY151" s="1"/>
      <c r="MZ151" s="1"/>
      <c r="NA151" s="1"/>
      <c r="NB151" s="1"/>
      <c r="NC151" s="1"/>
      <c r="ND151" s="1"/>
      <c r="NE151" s="1"/>
      <c r="NF151" s="1"/>
      <c r="NG151" s="1"/>
      <c r="NH151" s="1"/>
      <c r="NI151" s="1"/>
      <c r="NJ151" s="1"/>
      <c r="NK151" s="1"/>
      <c r="NL151" s="1"/>
      <c r="NM151" s="1"/>
      <c r="NN151" s="1"/>
      <c r="NO151" s="1"/>
      <c r="NP151" s="1"/>
      <c r="NQ151" s="1"/>
      <c r="NR151" s="1"/>
      <c r="NS151" s="1"/>
      <c r="NT151" s="1"/>
      <c r="NU151" s="1"/>
      <c r="NV151" s="1"/>
      <c r="NW151" s="1"/>
      <c r="NX151" s="1"/>
      <c r="NY151" s="1"/>
      <c r="NZ151" s="1"/>
      <c r="OA151" s="1"/>
      <c r="OB151" s="1"/>
      <c r="OC151" s="1"/>
      <c r="OD151" s="1"/>
      <c r="OE151" s="1"/>
      <c r="OF151" s="1"/>
      <c r="OG151" s="1"/>
      <c r="OH151" s="1"/>
      <c r="OI151" s="1"/>
      <c r="OJ151" s="1"/>
      <c r="OK151" s="1"/>
      <c r="OL151" s="1"/>
      <c r="OM151" s="1"/>
      <c r="ON151" s="1"/>
      <c r="OO151" s="1"/>
      <c r="OP151" s="1"/>
      <c r="OQ151" s="1"/>
      <c r="OR151" s="1"/>
      <c r="OS151" s="1"/>
      <c r="OT151" s="1"/>
      <c r="OU151" s="1"/>
      <c r="OV151" s="1"/>
      <c r="OW151" s="1"/>
      <c r="OX151" s="1"/>
      <c r="OY151" s="1"/>
      <c r="OZ151" s="1"/>
      <c r="PA151" s="1"/>
      <c r="PB151" s="1"/>
      <c r="PC151" s="1"/>
      <c r="PD151" s="1"/>
      <c r="PE151" s="1"/>
      <c r="PF151" s="1"/>
      <c r="PG151" s="1"/>
      <c r="PH151" s="1"/>
      <c r="PI151" s="1"/>
      <c r="PJ151" s="1"/>
      <c r="PK151" s="1"/>
      <c r="PL151" s="1"/>
      <c r="PM151" s="1"/>
      <c r="PN151" s="1"/>
      <c r="PO151" s="1"/>
      <c r="PP151" s="1"/>
      <c r="PQ151" s="1"/>
      <c r="PR151" s="1"/>
      <c r="PS151" s="1"/>
      <c r="PT151" s="1"/>
      <c r="PU151" s="1"/>
      <c r="PV151" s="1"/>
      <c r="PW151" s="1"/>
      <c r="PX151" s="1"/>
      <c r="PY151" s="1"/>
      <c r="PZ151" s="1"/>
      <c r="QA151" s="1"/>
      <c r="QB151" s="1"/>
      <c r="QC151" s="1"/>
      <c r="QD151" s="1"/>
      <c r="QE151" s="1"/>
      <c r="QF151" s="1"/>
      <c r="QG151" s="1"/>
      <c r="QH151" s="1"/>
      <c r="QI151" s="1"/>
      <c r="QJ151" s="1"/>
      <c r="QK151" s="1"/>
      <c r="QL151" s="1"/>
      <c r="QM151" s="1"/>
      <c r="QN151" s="1"/>
      <c r="QO151" s="1"/>
      <c r="QP151" s="1"/>
      <c r="QQ151" s="1"/>
      <c r="QR151" s="1"/>
      <c r="QS151" s="1"/>
      <c r="QT151" s="1"/>
      <c r="QU151" s="1"/>
      <c r="QV151" s="1"/>
      <c r="QW151" s="1"/>
      <c r="QX151" s="1"/>
      <c r="QY151" s="1"/>
      <c r="QZ151" s="1"/>
      <c r="RA151" s="1"/>
      <c r="RB151" s="1"/>
      <c r="RC151" s="1"/>
      <c r="RD151" s="1"/>
      <c r="RE151" s="1"/>
      <c r="RF151" s="1"/>
      <c r="RG151" s="1"/>
      <c r="RH151" s="1"/>
      <c r="RI151" s="1"/>
      <c r="RJ151" s="1"/>
      <c r="RK151" s="1"/>
      <c r="RL151" s="1"/>
      <c r="RM151" s="1"/>
      <c r="RN151" s="1"/>
      <c r="RO151" s="1"/>
      <c r="RP151" s="1"/>
      <c r="RQ151" s="1"/>
      <c r="RR151" s="1"/>
      <c r="RS151" s="1"/>
      <c r="RT151" s="1"/>
      <c r="RU151" s="1"/>
      <c r="RV151" s="1"/>
      <c r="RW151" s="1"/>
      <c r="RX151" s="1"/>
      <c r="RY151" s="1"/>
      <c r="RZ151" s="1"/>
      <c r="SA151" s="1"/>
      <c r="SB151" s="1"/>
      <c r="SC151" s="1"/>
      <c r="SD151" s="1"/>
      <c r="SE151" s="1"/>
      <c r="SF151" s="1"/>
      <c r="SG151" s="1"/>
      <c r="SH151" s="1"/>
      <c r="SI151" s="1"/>
      <c r="SJ151" s="1"/>
      <c r="SK151" s="1"/>
      <c r="SL151" s="1"/>
      <c r="SM151" s="1"/>
      <c r="SN151" s="1"/>
      <c r="SO151" s="1"/>
      <c r="SP151" s="1"/>
      <c r="SQ151" s="1"/>
      <c r="SR151" s="1"/>
      <c r="SS151" s="1"/>
      <c r="ST151" s="1"/>
      <c r="SU151" s="1"/>
      <c r="SV151" s="1"/>
      <c r="SW151" s="1"/>
      <c r="SX151" s="1"/>
      <c r="SY151" s="1"/>
      <c r="SZ151" s="1"/>
      <c r="TA151" s="1"/>
      <c r="TB151" s="1"/>
      <c r="TC151" s="1"/>
      <c r="TD151" s="1"/>
      <c r="TE151" s="1"/>
      <c r="TF151" s="1"/>
      <c r="TG151" s="1"/>
      <c r="TH151" s="1"/>
      <c r="TI151" s="1"/>
      <c r="TJ151" s="1"/>
      <c r="TK151" s="1"/>
      <c r="TL151" s="1"/>
      <c r="TM151" s="1"/>
      <c r="TN151" s="1"/>
      <c r="TO151" s="1"/>
      <c r="TP151" s="1"/>
      <c r="TQ151" s="1"/>
      <c r="TR151" s="1"/>
      <c r="TS151" s="1"/>
      <c r="TT151" s="1"/>
      <c r="TU151" s="1"/>
      <c r="TV151" s="1"/>
      <c r="TW151" s="1"/>
      <c r="TX151" s="1"/>
      <c r="TY151" s="1"/>
      <c r="TZ151" s="1"/>
      <c r="UA151" s="1"/>
      <c r="UB151" s="1"/>
      <c r="UC151" s="1"/>
      <c r="UD151" s="1"/>
      <c r="UE151" s="1"/>
      <c r="UF151" s="1"/>
      <c r="UG151" s="1"/>
      <c r="UH151" s="1"/>
      <c r="UI151" s="1"/>
      <c r="UJ151" s="1"/>
      <c r="UK151" s="1"/>
      <c r="UL151" s="1"/>
      <c r="UM151" s="1"/>
      <c r="UN151" s="1"/>
      <c r="UO151" s="1"/>
      <c r="UP151" s="1"/>
      <c r="UQ151" s="1"/>
      <c r="UR151" s="1"/>
      <c r="US151" s="1"/>
      <c r="UT151" s="1"/>
      <c r="UU151" s="1"/>
      <c r="UV151" s="1"/>
      <c r="UW151" s="1"/>
      <c r="UX151" s="1"/>
      <c r="UY151" s="1"/>
      <c r="UZ151" s="1"/>
      <c r="VA151" s="1"/>
      <c r="VB151" s="1"/>
      <c r="VC151" s="1"/>
      <c r="VD151" s="1"/>
      <c r="VE151" s="1"/>
      <c r="VF151" s="1"/>
      <c r="VG151" s="1"/>
      <c r="VH151" s="1"/>
      <c r="VI151" s="1"/>
      <c r="VJ151" s="1"/>
      <c r="VK151" s="1"/>
      <c r="VL151" s="1"/>
      <c r="VM151" s="1"/>
      <c r="VN151" s="1"/>
      <c r="VO151" s="1"/>
      <c r="VP151" s="1"/>
      <c r="VQ151" s="1"/>
      <c r="VR151" s="1"/>
      <c r="VS151" s="1"/>
      <c r="VT151" s="1"/>
      <c r="VU151" s="1"/>
      <c r="VV151" s="1"/>
      <c r="VW151" s="1"/>
      <c r="VX151" s="1"/>
      <c r="VY151" s="1"/>
      <c r="VZ151" s="1"/>
      <c r="WA151" s="1"/>
      <c r="WB151" s="1"/>
      <c r="WC151" s="1"/>
      <c r="WD151" s="1"/>
      <c r="WE151" s="1"/>
      <c r="WF151" s="1"/>
      <c r="WG151" s="1"/>
      <c r="WH151" s="1"/>
      <c r="WI151" s="1"/>
      <c r="WJ151" s="1"/>
      <c r="WK151" s="1"/>
      <c r="WL151" s="1"/>
      <c r="WM151" s="1"/>
      <c r="WN151" s="1"/>
      <c r="WO151" s="1"/>
      <c r="WP151" s="1"/>
      <c r="WQ151" s="1"/>
      <c r="WR151" s="1"/>
      <c r="WS151" s="1"/>
      <c r="WT151" s="1"/>
      <c r="WU151" s="1"/>
      <c r="WV151" s="1"/>
      <c r="WW151" s="1"/>
      <c r="WX151" s="1"/>
      <c r="WY151" s="1"/>
      <c r="WZ151" s="1"/>
      <c r="XA151" s="1"/>
      <c r="XB151" s="1"/>
      <c r="XC151" s="1"/>
      <c r="XD151" s="1"/>
      <c r="XE151" s="1"/>
      <c r="XF151" s="1"/>
      <c r="XG151" s="1"/>
      <c r="XH151" s="1"/>
      <c r="XI151" s="1"/>
      <c r="XJ151" s="1"/>
      <c r="XK151" s="1"/>
      <c r="XL151" s="1"/>
      <c r="XM151" s="1"/>
      <c r="XN151" s="1"/>
      <c r="XO151" s="1"/>
      <c r="XP151" s="1"/>
      <c r="XQ151" s="1"/>
      <c r="XR151" s="1"/>
      <c r="XS151" s="1"/>
      <c r="XT151" s="1"/>
      <c r="XU151" s="1"/>
      <c r="XV151" s="1"/>
      <c r="XW151" s="1"/>
      <c r="XX151" s="1"/>
      <c r="XY151" s="1"/>
      <c r="XZ151" s="1"/>
      <c r="YA151" s="1"/>
      <c r="YB151" s="1"/>
      <c r="YC151" s="1"/>
      <c r="YD151" s="1"/>
      <c r="YE151" s="1"/>
      <c r="YF151" s="1"/>
      <c r="YG151" s="1"/>
      <c r="YH151" s="1"/>
      <c r="YI151" s="1"/>
      <c r="YJ151" s="1"/>
      <c r="YK151" s="1"/>
      <c r="YL151" s="1"/>
      <c r="YM151" s="1"/>
      <c r="YN151" s="1"/>
      <c r="YO151" s="1"/>
      <c r="YP151" s="1"/>
      <c r="YQ151" s="1"/>
      <c r="YR151" s="1"/>
      <c r="YS151" s="1"/>
      <c r="YT151" s="1"/>
      <c r="YU151" s="1"/>
      <c r="YV151" s="1"/>
      <c r="YW151" s="1"/>
      <c r="YX151" s="1"/>
      <c r="YY151" s="1"/>
      <c r="YZ151" s="1"/>
      <c r="ZA151" s="1"/>
      <c r="ZB151" s="1"/>
      <c r="ZC151" s="1"/>
      <c r="ZD151" s="1"/>
      <c r="ZE151" s="1"/>
      <c r="ZF151" s="1"/>
      <c r="ZG151" s="1"/>
      <c r="ZH151" s="1"/>
      <c r="ZI151" s="1"/>
      <c r="ZJ151" s="1"/>
      <c r="ZK151" s="1"/>
      <c r="ZL151" s="1"/>
      <c r="ZM151" s="1"/>
      <c r="ZN151" s="1"/>
      <c r="ZO151" s="1"/>
      <c r="ZP151" s="1"/>
      <c r="ZQ151" s="1"/>
      <c r="ZR151" s="1"/>
      <c r="ZS151" s="1"/>
      <c r="ZT151" s="1"/>
      <c r="ZU151" s="1"/>
      <c r="ZV151" s="1"/>
      <c r="ZW151" s="1"/>
      <c r="ZX151" s="1"/>
      <c r="ZY151" s="1"/>
      <c r="ZZ151" s="1"/>
      <c r="AAA151" s="1"/>
      <c r="AAB151" s="1"/>
      <c r="AAC151" s="1"/>
      <c r="AAD151" s="1"/>
      <c r="AAE151" s="1"/>
      <c r="AAF151" s="1"/>
      <c r="AAG151" s="1"/>
      <c r="AAH151" s="1"/>
      <c r="AAI151" s="1"/>
      <c r="AAJ151" s="1"/>
      <c r="AAK151" s="1"/>
      <c r="AAL151" s="1"/>
      <c r="AAM151" s="1"/>
      <c r="AAN151" s="1"/>
      <c r="AAO151" s="1"/>
      <c r="AAP151" s="1"/>
      <c r="AAQ151" s="1"/>
      <c r="AAR151" s="1"/>
      <c r="AAS151" s="1"/>
      <c r="AAT151" s="1"/>
      <c r="AAU151" s="1"/>
      <c r="AAV151" s="1"/>
      <c r="AAW151" s="1"/>
      <c r="AAX151" s="1"/>
      <c r="AAY151" s="1"/>
      <c r="AAZ151" s="1"/>
      <c r="ABA151" s="1"/>
      <c r="ABB151" s="1"/>
      <c r="ABC151" s="1"/>
      <c r="ABD151" s="1"/>
      <c r="ABE151" s="1"/>
      <c r="ABF151" s="1"/>
      <c r="ABG151" s="1"/>
      <c r="ABH151" s="1"/>
      <c r="ABI151" s="1"/>
      <c r="ABJ151" s="1"/>
      <c r="ABK151" s="1"/>
      <c r="ABL151" s="1"/>
      <c r="ABM151" s="1"/>
      <c r="ABN151" s="1"/>
      <c r="ABO151" s="1"/>
      <c r="ABP151" s="1"/>
      <c r="ABQ151" s="1"/>
      <c r="ABR151" s="1"/>
      <c r="ABS151" s="1"/>
      <c r="ABT151" s="1"/>
      <c r="ABU151" s="1"/>
      <c r="ABV151" s="1"/>
      <c r="ABW151" s="1"/>
      <c r="ABX151" s="1"/>
      <c r="ABY151" s="1"/>
      <c r="ABZ151" s="1"/>
      <c r="ACA151" s="1"/>
      <c r="ACB151" s="1"/>
      <c r="ACC151" s="1"/>
      <c r="ACD151" s="1"/>
      <c r="ACE151" s="1"/>
      <c r="ACF151" s="1"/>
      <c r="ACG151" s="1"/>
      <c r="ACH151" s="1"/>
      <c r="ACI151" s="1"/>
      <c r="ACJ151" s="1"/>
      <c r="ACK151" s="1"/>
      <c r="ACL151" s="1"/>
      <c r="ACM151" s="1"/>
      <c r="ACN151" s="1"/>
      <c r="ACO151" s="1"/>
      <c r="ACP151" s="1"/>
      <c r="ACQ151" s="1"/>
      <c r="ACR151" s="1"/>
      <c r="ACS151" s="1"/>
      <c r="ACT151" s="1"/>
      <c r="ACU151" s="1"/>
      <c r="ACV151" s="1"/>
      <c r="ACW151" s="1"/>
      <c r="ACX151" s="1"/>
      <c r="ACY151" s="1"/>
      <c r="ACZ151" s="1"/>
      <c r="ADA151" s="1"/>
      <c r="ADB151" s="1"/>
      <c r="ADC151" s="1"/>
      <c r="ADD151" s="1"/>
      <c r="ADE151" s="1"/>
      <c r="ADF151" s="1"/>
      <c r="ADG151" s="1"/>
      <c r="ADH151" s="1"/>
      <c r="ADI151" s="1"/>
      <c r="ADJ151" s="1"/>
      <c r="ADK151" s="1"/>
      <c r="ADL151" s="1"/>
      <c r="ADM151" s="1"/>
      <c r="ADN151" s="1"/>
      <c r="ADO151" s="1"/>
      <c r="ADP151" s="1"/>
      <c r="ADQ151" s="1"/>
    </row>
    <row r="152" spans="1:797" ht="13.5" customHeight="1" x14ac:dyDescent="0.3">
      <c r="B152" s="59"/>
      <c r="C152" s="59"/>
      <c r="D152" s="59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</row>
    <row r="153" spans="1:797" ht="13.5" customHeight="1" x14ac:dyDescent="0.3">
      <c r="B153" s="59"/>
      <c r="C153" s="59"/>
      <c r="D153" s="59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</row>
    <row r="154" spans="1:797" ht="13.5" customHeight="1" x14ac:dyDescent="0.3">
      <c r="B154" s="59"/>
      <c r="C154" s="59"/>
      <c r="D154" s="59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</row>
    <row r="155" spans="1:797" ht="13.5" customHeight="1" x14ac:dyDescent="0.3">
      <c r="B155" s="59"/>
      <c r="C155" s="59"/>
      <c r="D155" s="59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</row>
    <row r="156" spans="1:797" ht="13.5" customHeight="1" x14ac:dyDescent="0.3">
      <c r="B156" s="59"/>
      <c r="C156" s="59"/>
      <c r="D156" s="59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</row>
    <row r="157" spans="1:797" ht="13.5" customHeight="1" x14ac:dyDescent="0.3">
      <c r="B157" s="59"/>
      <c r="C157" s="59"/>
      <c r="D157" s="59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</row>
    <row r="158" spans="1:797" ht="13.5" customHeight="1" x14ac:dyDescent="0.3">
      <c r="B158" s="59"/>
      <c r="C158" s="59"/>
      <c r="D158" s="59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</row>
    <row r="159" spans="1:797" ht="13.5" customHeight="1" x14ac:dyDescent="0.3">
      <c r="B159" s="59"/>
      <c r="C159" s="59"/>
      <c r="D159" s="59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</row>
    <row r="160" spans="1:797" ht="13.5" customHeight="1" x14ac:dyDescent="0.3">
      <c r="B160" s="59"/>
      <c r="C160" s="59"/>
      <c r="D160" s="59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</row>
    <row r="161" spans="2:16" ht="13.5" customHeight="1" x14ac:dyDescent="0.3">
      <c r="B161" s="59"/>
      <c r="C161" s="59"/>
      <c r="D161" s="59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</row>
    <row r="162" spans="2:16" ht="13.5" customHeight="1" x14ac:dyDescent="0.3">
      <c r="B162" s="59"/>
      <c r="C162" s="59"/>
      <c r="D162" s="59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</row>
    <row r="163" spans="2:16" ht="13.5" customHeight="1" x14ac:dyDescent="0.3">
      <c r="B163" s="59"/>
      <c r="C163" s="59"/>
      <c r="D163" s="59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</row>
    <row r="164" spans="2:16" ht="13.5" customHeight="1" x14ac:dyDescent="0.3">
      <c r="B164" s="59"/>
      <c r="C164" s="59"/>
      <c r="D164" s="59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</row>
    <row r="165" spans="2:16" ht="13.5" customHeight="1" x14ac:dyDescent="0.3">
      <c r="B165" s="59"/>
      <c r="C165" s="59"/>
      <c r="D165" s="59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</row>
    <row r="166" spans="2:16" ht="13.5" customHeight="1" x14ac:dyDescent="0.3">
      <c r="B166" s="59"/>
      <c r="C166" s="59"/>
      <c r="D166" s="59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</row>
    <row r="167" spans="2:16" ht="13.5" customHeight="1" x14ac:dyDescent="0.3">
      <c r="B167" s="59"/>
      <c r="C167" s="59"/>
      <c r="D167" s="59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</row>
    <row r="168" spans="2:16" ht="13.5" customHeight="1" x14ac:dyDescent="0.3">
      <c r="B168" s="59"/>
      <c r="C168" s="59"/>
      <c r="D168" s="59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</row>
    <row r="169" spans="2:16" ht="13.5" customHeight="1" x14ac:dyDescent="0.3">
      <c r="B169" s="59"/>
      <c r="C169" s="59"/>
      <c r="D169" s="59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</row>
    <row r="170" spans="2:16" ht="13.5" customHeight="1" x14ac:dyDescent="0.3">
      <c r="B170" s="59"/>
      <c r="C170" s="59"/>
      <c r="D170" s="59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</row>
    <row r="171" spans="2:16" ht="13.5" customHeight="1" x14ac:dyDescent="0.3">
      <c r="B171" s="59"/>
      <c r="C171" s="59"/>
      <c r="D171" s="59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</row>
    <row r="172" spans="2:16" ht="13.5" customHeight="1" x14ac:dyDescent="0.3">
      <c r="B172" s="59"/>
      <c r="C172" s="59"/>
      <c r="D172" s="59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</row>
    <row r="173" spans="2:16" ht="13.5" customHeight="1" x14ac:dyDescent="0.3">
      <c r="B173" s="59"/>
      <c r="C173" s="59"/>
      <c r="D173" s="59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</row>
    <row r="174" spans="2:16" ht="13.5" customHeight="1" x14ac:dyDescent="0.3">
      <c r="B174" s="59"/>
      <c r="C174" s="59"/>
      <c r="D174" s="59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</row>
    <row r="175" spans="2:16" ht="13.5" customHeight="1" x14ac:dyDescent="0.3">
      <c r="B175" s="59"/>
      <c r="C175" s="59"/>
      <c r="D175" s="59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</row>
    <row r="176" spans="2:16" ht="13.5" customHeight="1" x14ac:dyDescent="0.3">
      <c r="B176" s="59"/>
      <c r="C176" s="59"/>
      <c r="D176" s="59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</row>
    <row r="177" spans="2:16" ht="13.5" customHeight="1" x14ac:dyDescent="0.3">
      <c r="B177" s="59"/>
      <c r="C177" s="59"/>
      <c r="D177" s="59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</row>
    <row r="178" spans="2:16" ht="13.5" customHeight="1" x14ac:dyDescent="0.3">
      <c r="B178" s="59"/>
      <c r="C178" s="59"/>
      <c r="D178" s="59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</row>
    <row r="179" spans="2:16" ht="13.5" customHeight="1" x14ac:dyDescent="0.3">
      <c r="B179" s="59"/>
      <c r="C179" s="59"/>
      <c r="D179" s="59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</row>
    <row r="180" spans="2:16" ht="13.5" customHeight="1" x14ac:dyDescent="0.3">
      <c r="B180" s="59"/>
      <c r="C180" s="59"/>
      <c r="D180" s="59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</row>
    <row r="181" spans="2:16" ht="13.5" customHeight="1" x14ac:dyDescent="0.3">
      <c r="B181" s="59"/>
      <c r="C181" s="59"/>
      <c r="D181" s="59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</row>
    <row r="182" spans="2:16" ht="13.5" customHeight="1" x14ac:dyDescent="0.3">
      <c r="B182" s="59"/>
      <c r="C182" s="59"/>
      <c r="D182" s="59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</row>
    <row r="183" spans="2:16" ht="13.5" customHeight="1" x14ac:dyDescent="0.3">
      <c r="B183" s="59"/>
      <c r="C183" s="59"/>
      <c r="D183" s="59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</row>
    <row r="184" spans="2:16" ht="13.5" customHeight="1" x14ac:dyDescent="0.3">
      <c r="B184" s="59"/>
      <c r="C184" s="59"/>
      <c r="D184" s="59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</row>
    <row r="185" spans="2:16" ht="13.5" customHeight="1" x14ac:dyDescent="0.3">
      <c r="B185" s="59"/>
      <c r="C185" s="59"/>
      <c r="D185" s="59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</row>
    <row r="186" spans="2:16" ht="13.5" customHeight="1" x14ac:dyDescent="0.3">
      <c r="B186" s="59"/>
      <c r="C186" s="59"/>
      <c r="D186" s="59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</row>
    <row r="187" spans="2:16" ht="13.5" customHeight="1" x14ac:dyDescent="0.3">
      <c r="B187" s="59"/>
      <c r="C187" s="59"/>
      <c r="D187" s="59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</row>
    <row r="188" spans="2:16" ht="13.5" customHeight="1" x14ac:dyDescent="0.3">
      <c r="B188" s="59"/>
      <c r="C188" s="59"/>
      <c r="D188" s="59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</row>
    <row r="189" spans="2:16" ht="13.5" customHeight="1" x14ac:dyDescent="0.3">
      <c r="B189" s="59"/>
      <c r="C189" s="59"/>
      <c r="D189" s="59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</row>
    <row r="190" spans="2:16" ht="13.5" customHeight="1" x14ac:dyDescent="0.3">
      <c r="B190" s="59"/>
      <c r="C190" s="59"/>
      <c r="D190" s="59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</row>
    <row r="191" spans="2:16" ht="13.5" customHeight="1" x14ac:dyDescent="0.3">
      <c r="B191" s="59"/>
      <c r="C191" s="59"/>
      <c r="D191" s="59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</row>
    <row r="192" spans="2:16" ht="13.5" customHeight="1" x14ac:dyDescent="0.3">
      <c r="B192" s="59"/>
      <c r="C192" s="59"/>
      <c r="D192" s="59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</row>
    <row r="193" spans="2:16" ht="13.5" customHeight="1" x14ac:dyDescent="0.3">
      <c r="B193" s="59"/>
      <c r="C193" s="59"/>
      <c r="D193" s="59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</row>
    <row r="194" spans="2:16" ht="13.5" customHeight="1" x14ac:dyDescent="0.3">
      <c r="B194" s="59"/>
      <c r="C194" s="59"/>
      <c r="D194" s="59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</row>
    <row r="195" spans="2:16" ht="13.5" customHeight="1" x14ac:dyDescent="0.3">
      <c r="B195" s="59"/>
      <c r="C195" s="59"/>
      <c r="D195" s="59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</row>
    <row r="196" spans="2:16" ht="13.5" customHeight="1" x14ac:dyDescent="0.3">
      <c r="B196" s="59"/>
      <c r="C196" s="59"/>
      <c r="D196" s="59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</row>
    <row r="197" spans="2:16" ht="13.5" customHeight="1" x14ac:dyDescent="0.3">
      <c r="B197" s="59"/>
      <c r="C197" s="59"/>
      <c r="D197" s="59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</row>
    <row r="198" spans="2:16" ht="13.5" customHeight="1" x14ac:dyDescent="0.3">
      <c r="B198" s="59"/>
      <c r="C198" s="59"/>
      <c r="D198" s="59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</row>
    <row r="199" spans="2:16" ht="13.5" customHeight="1" x14ac:dyDescent="0.3">
      <c r="B199" s="59"/>
      <c r="C199" s="59"/>
      <c r="D199" s="59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</row>
    <row r="200" spans="2:16" ht="13.5" customHeight="1" x14ac:dyDescent="0.3">
      <c r="B200" s="59"/>
      <c r="C200" s="59"/>
      <c r="D200" s="59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</row>
    <row r="201" spans="2:16" ht="13.5" customHeight="1" x14ac:dyDescent="0.3">
      <c r="B201" s="59"/>
      <c r="C201" s="59"/>
      <c r="D201" s="59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</row>
    <row r="202" spans="2:16" ht="13.5" customHeight="1" x14ac:dyDescent="0.3">
      <c r="B202" s="59"/>
      <c r="C202" s="59"/>
      <c r="D202" s="59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</row>
    <row r="203" spans="2:16" ht="13.5" customHeight="1" x14ac:dyDescent="0.3">
      <c r="B203" s="59"/>
      <c r="C203" s="59"/>
      <c r="D203" s="59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</row>
    <row r="204" spans="2:16" ht="13.5" customHeight="1" x14ac:dyDescent="0.3">
      <c r="B204" s="59"/>
      <c r="C204" s="59"/>
      <c r="D204" s="59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</row>
    <row r="205" spans="2:16" ht="13.5" customHeight="1" x14ac:dyDescent="0.3">
      <c r="B205" s="59"/>
      <c r="C205" s="59"/>
      <c r="D205" s="59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</row>
    <row r="206" spans="2:16" ht="13.5" customHeight="1" x14ac:dyDescent="0.3">
      <c r="B206" s="59"/>
      <c r="C206" s="59"/>
      <c r="D206" s="59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</row>
    <row r="207" spans="2:16" ht="13.5" customHeight="1" x14ac:dyDescent="0.3">
      <c r="B207" s="59"/>
      <c r="C207" s="59"/>
      <c r="D207" s="59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</row>
    <row r="208" spans="2:16" ht="13.5" customHeight="1" x14ac:dyDescent="0.3">
      <c r="B208" s="59"/>
      <c r="C208" s="59"/>
      <c r="D208" s="59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</row>
    <row r="209" spans="2:16" ht="13.5" customHeight="1" x14ac:dyDescent="0.3">
      <c r="B209" s="59"/>
      <c r="C209" s="59"/>
      <c r="D209" s="59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</row>
    <row r="210" spans="2:16" ht="13.5" customHeight="1" x14ac:dyDescent="0.3">
      <c r="B210" s="59"/>
      <c r="C210" s="59"/>
      <c r="D210" s="59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</row>
    <row r="211" spans="2:16" ht="13.5" customHeight="1" x14ac:dyDescent="0.3">
      <c r="B211" s="59"/>
      <c r="C211" s="59"/>
      <c r="D211" s="59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</row>
    <row r="212" spans="2:16" ht="13.5" customHeight="1" x14ac:dyDescent="0.3">
      <c r="B212" s="59"/>
      <c r="C212" s="59"/>
      <c r="D212" s="59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</row>
    <row r="213" spans="2:16" ht="13.5" customHeight="1" x14ac:dyDescent="0.3">
      <c r="B213" s="59"/>
      <c r="C213" s="59"/>
      <c r="D213" s="59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</row>
    <row r="214" spans="2:16" ht="13.5" customHeight="1" x14ac:dyDescent="0.3">
      <c r="B214" s="59"/>
      <c r="C214" s="59"/>
      <c r="D214" s="59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</row>
    <row r="215" spans="2:16" ht="13.5" customHeight="1" x14ac:dyDescent="0.3">
      <c r="B215" s="59"/>
      <c r="C215" s="59"/>
      <c r="D215" s="59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</row>
    <row r="216" spans="2:16" ht="13.5" customHeight="1" x14ac:dyDescent="0.3">
      <c r="B216" s="59"/>
      <c r="C216" s="59"/>
      <c r="D216" s="59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</row>
    <row r="217" spans="2:16" ht="13.5" customHeight="1" x14ac:dyDescent="0.3">
      <c r="B217" s="59"/>
      <c r="C217" s="59"/>
      <c r="D217" s="59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</row>
    <row r="218" spans="2:16" ht="13.5" customHeight="1" x14ac:dyDescent="0.3">
      <c r="B218" s="59"/>
      <c r="C218" s="59"/>
      <c r="D218" s="59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</row>
    <row r="219" spans="2:16" ht="13.5" customHeight="1" x14ac:dyDescent="0.3">
      <c r="B219" s="59"/>
      <c r="C219" s="59"/>
      <c r="D219" s="59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</row>
    <row r="220" spans="2:16" ht="13.5" customHeight="1" x14ac:dyDescent="0.3">
      <c r="B220" s="59"/>
      <c r="C220" s="59"/>
      <c r="D220" s="59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</row>
    <row r="221" spans="2:16" ht="13.5" customHeight="1" x14ac:dyDescent="0.3">
      <c r="B221" s="59"/>
      <c r="C221" s="59"/>
      <c r="D221" s="59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</row>
    <row r="222" spans="2:16" ht="13.5" customHeight="1" x14ac:dyDescent="0.3">
      <c r="B222" s="59"/>
      <c r="C222" s="59"/>
      <c r="D222" s="59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</row>
    <row r="223" spans="2:16" ht="13.5" customHeight="1" x14ac:dyDescent="0.3">
      <c r="B223" s="59"/>
      <c r="C223" s="59"/>
      <c r="D223" s="59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</row>
    <row r="224" spans="2:16" ht="13.5" customHeight="1" x14ac:dyDescent="0.3">
      <c r="B224" s="59"/>
      <c r="C224" s="59"/>
      <c r="D224" s="59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</row>
    <row r="225" spans="2:16" ht="13.5" customHeight="1" x14ac:dyDescent="0.3">
      <c r="B225" s="59"/>
      <c r="C225" s="59"/>
      <c r="D225" s="59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</row>
    <row r="226" spans="2:16" ht="13.5" customHeight="1" x14ac:dyDescent="0.3">
      <c r="B226" s="59"/>
      <c r="C226" s="59"/>
      <c r="D226" s="59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</row>
    <row r="227" spans="2:16" ht="13.5" customHeight="1" x14ac:dyDescent="0.3">
      <c r="B227" s="59"/>
      <c r="C227" s="59"/>
      <c r="D227" s="59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</row>
    <row r="228" spans="2:16" ht="13.5" customHeight="1" x14ac:dyDescent="0.3">
      <c r="B228" s="59"/>
      <c r="C228" s="59"/>
      <c r="D228" s="59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</row>
    <row r="229" spans="2:16" ht="13.5" customHeight="1" x14ac:dyDescent="0.3">
      <c r="B229" s="59"/>
      <c r="C229" s="59"/>
      <c r="D229" s="59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</row>
    <row r="230" spans="2:16" ht="13.5" customHeight="1" x14ac:dyDescent="0.3">
      <c r="B230" s="59"/>
      <c r="C230" s="59"/>
      <c r="D230" s="59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</row>
    <row r="231" spans="2:16" ht="13.5" customHeight="1" x14ac:dyDescent="0.3">
      <c r="B231" s="59"/>
      <c r="C231" s="59"/>
      <c r="D231" s="59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</row>
    <row r="232" spans="2:16" ht="13.5" customHeight="1" x14ac:dyDescent="0.3">
      <c r="B232" s="59"/>
      <c r="C232" s="59"/>
      <c r="D232" s="59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</row>
    <row r="233" spans="2:16" ht="13.5" customHeight="1" x14ac:dyDescent="0.3">
      <c r="B233" s="59"/>
      <c r="C233" s="59"/>
      <c r="D233" s="59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</row>
    <row r="234" spans="2:16" ht="13.5" customHeight="1" x14ac:dyDescent="0.3">
      <c r="B234" s="59"/>
      <c r="C234" s="59"/>
      <c r="D234" s="59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</row>
    <row r="235" spans="2:16" ht="13.5" customHeight="1" x14ac:dyDescent="0.3">
      <c r="B235" s="59"/>
      <c r="C235" s="59"/>
      <c r="D235" s="59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</row>
    <row r="236" spans="2:16" ht="13.5" customHeight="1" x14ac:dyDescent="0.3">
      <c r="B236" s="59"/>
      <c r="C236" s="59"/>
      <c r="D236" s="59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</row>
    <row r="237" spans="2:16" ht="13.5" customHeight="1" x14ac:dyDescent="0.3">
      <c r="B237" s="59"/>
      <c r="C237" s="59"/>
      <c r="D237" s="59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</row>
    <row r="238" spans="2:16" ht="13.5" customHeight="1" x14ac:dyDescent="0.3">
      <c r="B238" s="59"/>
      <c r="C238" s="59"/>
      <c r="D238" s="59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</row>
    <row r="239" spans="2:16" ht="13.5" customHeight="1" x14ac:dyDescent="0.3">
      <c r="B239" s="59"/>
      <c r="C239" s="59"/>
      <c r="D239" s="59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</row>
    <row r="240" spans="2:16" ht="13.5" customHeight="1" x14ac:dyDescent="0.3">
      <c r="B240" s="59"/>
      <c r="C240" s="59"/>
      <c r="D240" s="59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</row>
    <row r="241" spans="2:16" ht="13.5" customHeight="1" x14ac:dyDescent="0.3">
      <c r="B241" s="59"/>
      <c r="C241" s="59"/>
      <c r="D241" s="59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</row>
    <row r="242" spans="2:16" ht="13.5" customHeight="1" x14ac:dyDescent="0.3">
      <c r="B242" s="59"/>
      <c r="C242" s="59"/>
      <c r="D242" s="59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</row>
    <row r="243" spans="2:16" ht="13.5" customHeight="1" x14ac:dyDescent="0.3">
      <c r="B243" s="59"/>
      <c r="C243" s="59"/>
      <c r="D243" s="59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</row>
    <row r="244" spans="2:16" ht="13.5" customHeight="1" x14ac:dyDescent="0.3">
      <c r="B244" s="59"/>
      <c r="C244" s="59"/>
      <c r="D244" s="59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</row>
    <row r="245" spans="2:16" ht="13.5" customHeight="1" x14ac:dyDescent="0.3">
      <c r="B245" s="59"/>
      <c r="C245" s="59"/>
      <c r="D245" s="59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</row>
    <row r="246" spans="2:16" ht="13.5" customHeight="1" x14ac:dyDescent="0.3">
      <c r="B246" s="59"/>
      <c r="C246" s="59"/>
      <c r="D246" s="59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</row>
    <row r="247" spans="2:16" ht="13.5" customHeight="1" x14ac:dyDescent="0.3">
      <c r="B247" s="59"/>
      <c r="C247" s="59"/>
      <c r="D247" s="59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</row>
    <row r="248" spans="2:16" ht="13.5" customHeight="1" x14ac:dyDescent="0.3">
      <c r="B248" s="59"/>
      <c r="C248" s="59"/>
      <c r="D248" s="59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</row>
    <row r="249" spans="2:16" ht="13.5" customHeight="1" x14ac:dyDescent="0.3">
      <c r="B249" s="59"/>
      <c r="C249" s="59"/>
      <c r="D249" s="59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</row>
    <row r="250" spans="2:16" ht="13.5" customHeight="1" x14ac:dyDescent="0.3">
      <c r="B250" s="59"/>
      <c r="C250" s="59"/>
      <c r="D250" s="59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</row>
    <row r="251" spans="2:16" ht="13.5" customHeight="1" x14ac:dyDescent="0.3">
      <c r="B251" s="59"/>
      <c r="C251" s="59"/>
      <c r="D251" s="59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</row>
    <row r="252" spans="2:16" ht="13.5" customHeight="1" x14ac:dyDescent="0.3">
      <c r="B252" s="59"/>
      <c r="C252" s="59"/>
      <c r="D252" s="59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</row>
    <row r="253" spans="2:16" ht="13.5" customHeight="1" x14ac:dyDescent="0.3">
      <c r="B253" s="59"/>
      <c r="C253" s="59"/>
      <c r="D253" s="59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</row>
    <row r="254" spans="2:16" ht="13.5" customHeight="1" x14ac:dyDescent="0.3">
      <c r="B254" s="59"/>
      <c r="C254" s="59"/>
      <c r="D254" s="59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</row>
    <row r="255" spans="2:16" ht="13.5" customHeight="1" x14ac:dyDescent="0.3">
      <c r="B255" s="59"/>
      <c r="C255" s="59"/>
      <c r="D255" s="59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</row>
    <row r="256" spans="2:16" ht="13.5" customHeight="1" x14ac:dyDescent="0.3">
      <c r="B256" s="59"/>
      <c r="C256" s="59"/>
      <c r="D256" s="59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</row>
    <row r="257" spans="2:16" ht="13.5" customHeight="1" x14ac:dyDescent="0.3">
      <c r="B257" s="59"/>
      <c r="C257" s="59"/>
      <c r="D257" s="59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</row>
    <row r="258" spans="2:16" ht="13.5" customHeight="1" x14ac:dyDescent="0.3">
      <c r="B258" s="59"/>
      <c r="C258" s="59"/>
      <c r="D258" s="59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</row>
    <row r="259" spans="2:16" ht="13.5" customHeight="1" x14ac:dyDescent="0.3">
      <c r="B259" s="59"/>
      <c r="C259" s="59"/>
      <c r="D259" s="59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</row>
    <row r="260" spans="2:16" ht="13.5" customHeight="1" x14ac:dyDescent="0.3">
      <c r="B260" s="59"/>
      <c r="C260" s="59"/>
      <c r="D260" s="59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</row>
    <row r="261" spans="2:16" ht="13.5" customHeight="1" x14ac:dyDescent="0.3">
      <c r="B261" s="59"/>
      <c r="C261" s="59"/>
      <c r="D261" s="59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</row>
    <row r="262" spans="2:16" ht="13.5" customHeight="1" x14ac:dyDescent="0.3">
      <c r="B262" s="59"/>
      <c r="C262" s="59"/>
      <c r="D262" s="59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</row>
    <row r="263" spans="2:16" ht="13.5" customHeight="1" x14ac:dyDescent="0.3">
      <c r="B263" s="59"/>
      <c r="C263" s="59"/>
      <c r="D263" s="59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</row>
    <row r="264" spans="2:16" ht="13.5" customHeight="1" x14ac:dyDescent="0.3">
      <c r="B264" s="59"/>
      <c r="C264" s="59"/>
      <c r="D264" s="59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</row>
    <row r="265" spans="2:16" ht="13.5" customHeight="1" x14ac:dyDescent="0.3">
      <c r="B265" s="59"/>
      <c r="C265" s="59"/>
      <c r="D265" s="59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</row>
    <row r="266" spans="2:16" ht="13.5" customHeight="1" x14ac:dyDescent="0.3">
      <c r="B266" s="59"/>
      <c r="C266" s="59"/>
      <c r="D266" s="59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</row>
    <row r="267" spans="2:16" ht="13.5" customHeight="1" x14ac:dyDescent="0.3">
      <c r="B267" s="59"/>
      <c r="C267" s="59"/>
      <c r="D267" s="59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</row>
    <row r="268" spans="2:16" ht="13.5" customHeight="1" x14ac:dyDescent="0.3">
      <c r="B268" s="59"/>
      <c r="C268" s="59"/>
      <c r="D268" s="59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</row>
    <row r="269" spans="2:16" ht="13.5" customHeight="1" x14ac:dyDescent="0.3">
      <c r="B269" s="59"/>
      <c r="C269" s="59"/>
      <c r="D269" s="59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</row>
    <row r="270" spans="2:16" ht="13.5" customHeight="1" x14ac:dyDescent="0.3">
      <c r="B270" s="59"/>
      <c r="C270" s="59"/>
      <c r="D270" s="59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</row>
    <row r="271" spans="2:16" ht="13.5" customHeight="1" x14ac:dyDescent="0.3">
      <c r="B271" s="59"/>
      <c r="C271" s="59"/>
      <c r="D271" s="59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</row>
    <row r="272" spans="2:16" ht="13.5" customHeight="1" x14ac:dyDescent="0.3">
      <c r="B272" s="59"/>
      <c r="C272" s="59"/>
      <c r="D272" s="59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</row>
    <row r="273" spans="2:16" ht="13.5" customHeight="1" x14ac:dyDescent="0.3">
      <c r="B273" s="59"/>
      <c r="C273" s="59"/>
      <c r="D273" s="59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</row>
    <row r="274" spans="2:16" ht="13.5" customHeight="1" x14ac:dyDescent="0.3">
      <c r="B274" s="59"/>
      <c r="C274" s="59"/>
      <c r="D274" s="59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</row>
    <row r="275" spans="2:16" ht="13.5" customHeight="1" x14ac:dyDescent="0.3">
      <c r="B275" s="59"/>
      <c r="C275" s="59"/>
      <c r="D275" s="59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</row>
    <row r="276" spans="2:16" ht="13.5" customHeight="1" x14ac:dyDescent="0.3">
      <c r="B276" s="59"/>
      <c r="C276" s="59"/>
      <c r="D276" s="59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</row>
    <row r="277" spans="2:16" ht="13.5" customHeight="1" x14ac:dyDescent="0.3">
      <c r="B277" s="59"/>
      <c r="C277" s="59"/>
      <c r="D277" s="59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</row>
    <row r="278" spans="2:16" ht="13.5" customHeight="1" x14ac:dyDescent="0.3">
      <c r="B278" s="59"/>
      <c r="C278" s="59"/>
      <c r="D278" s="59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</row>
    <row r="279" spans="2:16" ht="13.5" customHeight="1" x14ac:dyDescent="0.3">
      <c r="B279" s="59"/>
      <c r="C279" s="59"/>
      <c r="D279" s="59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</row>
    <row r="280" spans="2:16" ht="13.5" customHeight="1" x14ac:dyDescent="0.3">
      <c r="B280" s="59"/>
      <c r="C280" s="59"/>
      <c r="D280" s="59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</row>
    <row r="281" spans="2:16" ht="13.5" customHeight="1" x14ac:dyDescent="0.3">
      <c r="B281" s="59"/>
      <c r="C281" s="59"/>
      <c r="D281" s="59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</row>
    <row r="282" spans="2:16" ht="13.5" customHeight="1" x14ac:dyDescent="0.3">
      <c r="B282" s="59"/>
      <c r="C282" s="59"/>
      <c r="D282" s="59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</row>
    <row r="283" spans="2:16" ht="13.5" customHeight="1" x14ac:dyDescent="0.3">
      <c r="B283" s="59"/>
      <c r="C283" s="59"/>
      <c r="D283" s="59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</row>
    <row r="284" spans="2:16" ht="13.5" customHeight="1" x14ac:dyDescent="0.3">
      <c r="B284" s="59"/>
      <c r="C284" s="59"/>
      <c r="D284" s="59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</row>
    <row r="285" spans="2:16" ht="13.5" customHeight="1" x14ac:dyDescent="0.3">
      <c r="B285" s="59"/>
      <c r="C285" s="59"/>
      <c r="D285" s="59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</row>
    <row r="286" spans="2:16" ht="13.5" customHeight="1" x14ac:dyDescent="0.3">
      <c r="B286" s="59"/>
      <c r="C286" s="59"/>
      <c r="D286" s="59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</row>
    <row r="287" spans="2:16" ht="13.5" customHeight="1" x14ac:dyDescent="0.3">
      <c r="B287" s="59"/>
      <c r="C287" s="59"/>
      <c r="D287" s="59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</row>
    <row r="288" spans="2:16" ht="13.5" customHeight="1" x14ac:dyDescent="0.3">
      <c r="B288" s="59"/>
      <c r="C288" s="59"/>
      <c r="D288" s="59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</row>
    <row r="289" spans="2:16" ht="13.5" customHeight="1" x14ac:dyDescent="0.3">
      <c r="B289" s="59"/>
      <c r="C289" s="59"/>
      <c r="D289" s="59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</row>
    <row r="290" spans="2:16" ht="13.5" customHeight="1" x14ac:dyDescent="0.3">
      <c r="B290" s="59"/>
      <c r="C290" s="59"/>
      <c r="D290" s="59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</row>
    <row r="291" spans="2:16" ht="13.5" customHeight="1" x14ac:dyDescent="0.3">
      <c r="B291" s="59"/>
      <c r="C291" s="59"/>
      <c r="D291" s="59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</row>
    <row r="292" spans="2:16" ht="13.5" customHeight="1" x14ac:dyDescent="0.3">
      <c r="B292" s="59"/>
      <c r="C292" s="59"/>
      <c r="D292" s="59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</row>
    <row r="293" spans="2:16" ht="13.5" customHeight="1" x14ac:dyDescent="0.3">
      <c r="B293" s="59"/>
      <c r="C293" s="59"/>
      <c r="D293" s="59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</row>
    <row r="294" spans="2:16" ht="13.5" customHeight="1" x14ac:dyDescent="0.3">
      <c r="B294" s="59"/>
      <c r="C294" s="59"/>
      <c r="D294" s="59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</row>
    <row r="295" spans="2:16" ht="13.5" customHeight="1" x14ac:dyDescent="0.3">
      <c r="B295" s="59"/>
      <c r="C295" s="59"/>
      <c r="D295" s="59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</row>
    <row r="296" spans="2:16" ht="13.5" customHeight="1" x14ac:dyDescent="0.3">
      <c r="B296" s="59"/>
      <c r="C296" s="59"/>
      <c r="D296" s="59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</row>
    <row r="297" spans="2:16" ht="13.5" customHeight="1" x14ac:dyDescent="0.3">
      <c r="B297" s="59"/>
      <c r="C297" s="59"/>
      <c r="D297" s="59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</row>
    <row r="298" spans="2:16" ht="13.5" customHeight="1" x14ac:dyDescent="0.3">
      <c r="B298" s="59"/>
      <c r="C298" s="59"/>
      <c r="D298" s="59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</row>
    <row r="299" spans="2:16" ht="13.5" customHeight="1" x14ac:dyDescent="0.3">
      <c r="B299" s="59"/>
      <c r="C299" s="59"/>
      <c r="D299" s="59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</row>
    <row r="300" spans="2:16" ht="13.5" customHeight="1" x14ac:dyDescent="0.3">
      <c r="B300" s="59"/>
      <c r="C300" s="59"/>
      <c r="D300" s="59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</row>
    <row r="301" spans="2:16" ht="13.5" customHeight="1" x14ac:dyDescent="0.3">
      <c r="B301" s="59"/>
      <c r="C301" s="59"/>
      <c r="D301" s="59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</row>
    <row r="302" spans="2:16" ht="13.5" customHeight="1" x14ac:dyDescent="0.3">
      <c r="B302" s="59"/>
      <c r="C302" s="59"/>
      <c r="D302" s="59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</row>
    <row r="303" spans="2:16" ht="13.5" customHeight="1" x14ac:dyDescent="0.3">
      <c r="B303" s="59"/>
      <c r="C303" s="59"/>
      <c r="D303" s="59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</row>
    <row r="304" spans="2:16" ht="13.5" customHeight="1" x14ac:dyDescent="0.3">
      <c r="B304" s="59"/>
      <c r="C304" s="59"/>
      <c r="D304" s="59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</row>
    <row r="305" spans="2:16" ht="13.5" customHeight="1" x14ac:dyDescent="0.3">
      <c r="B305" s="59"/>
      <c r="C305" s="59"/>
      <c r="D305" s="59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</row>
    <row r="306" spans="2:16" ht="13.5" customHeight="1" x14ac:dyDescent="0.3">
      <c r="B306" s="59"/>
      <c r="C306" s="59"/>
      <c r="D306" s="59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</row>
    <row r="307" spans="2:16" ht="13.5" customHeight="1" x14ac:dyDescent="0.3">
      <c r="B307" s="59"/>
      <c r="C307" s="59"/>
      <c r="D307" s="59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</row>
    <row r="308" spans="2:16" ht="13.5" customHeight="1" x14ac:dyDescent="0.3">
      <c r="B308" s="59"/>
      <c r="C308" s="59"/>
      <c r="D308" s="59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</row>
    <row r="309" spans="2:16" ht="13.5" customHeight="1" x14ac:dyDescent="0.3">
      <c r="B309" s="59"/>
      <c r="C309" s="59"/>
      <c r="D309" s="59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</row>
    <row r="310" spans="2:16" ht="13.5" customHeight="1" x14ac:dyDescent="0.3">
      <c r="B310" s="59"/>
      <c r="C310" s="59"/>
      <c r="D310" s="59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</row>
    <row r="311" spans="2:16" ht="13.5" customHeight="1" x14ac:dyDescent="0.3">
      <c r="B311" s="59"/>
      <c r="C311" s="59"/>
      <c r="D311" s="59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</row>
    <row r="312" spans="2:16" ht="13.5" customHeight="1" x14ac:dyDescent="0.3">
      <c r="B312" s="59"/>
      <c r="C312" s="59"/>
      <c r="D312" s="59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</row>
    <row r="313" spans="2:16" ht="13.5" customHeight="1" x14ac:dyDescent="0.3">
      <c r="B313" s="59"/>
      <c r="C313" s="59"/>
      <c r="D313" s="59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</row>
    <row r="314" spans="2:16" ht="13.5" customHeight="1" x14ac:dyDescent="0.3">
      <c r="B314" s="59"/>
      <c r="C314" s="59"/>
      <c r="D314" s="59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</row>
    <row r="315" spans="2:16" ht="13.5" customHeight="1" x14ac:dyDescent="0.3">
      <c r="B315" s="59"/>
      <c r="C315" s="59"/>
      <c r="D315" s="59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</row>
    <row r="316" spans="2:16" ht="13.5" customHeight="1" x14ac:dyDescent="0.3">
      <c r="B316" s="59"/>
      <c r="C316" s="59"/>
      <c r="D316" s="59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</row>
    <row r="317" spans="2:16" ht="13.5" customHeight="1" x14ac:dyDescent="0.3">
      <c r="B317" s="59"/>
      <c r="C317" s="59"/>
      <c r="D317" s="59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</row>
    <row r="318" spans="2:16" ht="13.5" customHeight="1" x14ac:dyDescent="0.3">
      <c r="B318" s="59"/>
      <c r="C318" s="59"/>
      <c r="D318" s="59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</row>
    <row r="319" spans="2:16" ht="13.5" customHeight="1" x14ac:dyDescent="0.3">
      <c r="B319" s="59"/>
      <c r="C319" s="59"/>
      <c r="D319" s="59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</row>
    <row r="320" spans="2:16" ht="13.5" customHeight="1" x14ac:dyDescent="0.3">
      <c r="B320" s="59"/>
      <c r="C320" s="59"/>
      <c r="D320" s="59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</row>
    <row r="321" spans="2:16" ht="13.5" customHeight="1" x14ac:dyDescent="0.3">
      <c r="B321" s="59"/>
      <c r="C321" s="59"/>
      <c r="D321" s="59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</row>
    <row r="322" spans="2:16" ht="13.5" customHeight="1" x14ac:dyDescent="0.3">
      <c r="B322" s="59"/>
      <c r="C322" s="59"/>
      <c r="D322" s="59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</row>
    <row r="323" spans="2:16" ht="13.5" customHeight="1" x14ac:dyDescent="0.3">
      <c r="B323" s="59"/>
      <c r="C323" s="59"/>
      <c r="D323" s="59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</row>
    <row r="324" spans="2:16" ht="13.5" customHeight="1" x14ac:dyDescent="0.3">
      <c r="B324" s="59"/>
      <c r="C324" s="59"/>
      <c r="D324" s="59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</row>
    <row r="325" spans="2:16" ht="13.5" customHeight="1" x14ac:dyDescent="0.3">
      <c r="B325" s="59"/>
      <c r="C325" s="59"/>
      <c r="D325" s="59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</row>
    <row r="326" spans="2:16" ht="13.5" customHeight="1" x14ac:dyDescent="0.3">
      <c r="B326" s="59"/>
      <c r="C326" s="59"/>
      <c r="D326" s="59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</row>
    <row r="327" spans="2:16" ht="13.5" customHeight="1" x14ac:dyDescent="0.3">
      <c r="B327" s="59"/>
      <c r="C327" s="59"/>
      <c r="D327" s="59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</row>
    <row r="328" spans="2:16" ht="13.5" customHeight="1" x14ac:dyDescent="0.3">
      <c r="B328" s="59"/>
      <c r="C328" s="59"/>
      <c r="D328" s="59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</row>
    <row r="329" spans="2:16" ht="13.5" customHeight="1" x14ac:dyDescent="0.3">
      <c r="B329" s="59"/>
      <c r="C329" s="59"/>
      <c r="D329" s="59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</row>
    <row r="330" spans="2:16" ht="13.5" customHeight="1" x14ac:dyDescent="0.3">
      <c r="B330" s="59"/>
      <c r="C330" s="59"/>
      <c r="D330" s="59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</row>
    <row r="331" spans="2:16" ht="13.5" customHeight="1" x14ac:dyDescent="0.3">
      <c r="B331" s="59"/>
      <c r="C331" s="59"/>
      <c r="D331" s="59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</row>
    <row r="332" spans="2:16" ht="13.5" customHeight="1" x14ac:dyDescent="0.3">
      <c r="B332" s="59"/>
      <c r="C332" s="59"/>
      <c r="D332" s="59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</row>
    <row r="333" spans="2:16" ht="13.5" customHeight="1" x14ac:dyDescent="0.3">
      <c r="B333" s="59"/>
      <c r="C333" s="59"/>
      <c r="D333" s="59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</row>
    <row r="334" spans="2:16" ht="13.5" customHeight="1" x14ac:dyDescent="0.3">
      <c r="B334" s="59"/>
      <c r="C334" s="59"/>
      <c r="D334" s="59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</row>
    <row r="335" spans="2:16" ht="13.5" customHeight="1" x14ac:dyDescent="0.3">
      <c r="B335" s="59"/>
      <c r="C335" s="59"/>
      <c r="D335" s="59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</row>
    <row r="336" spans="2:16" ht="13.5" customHeight="1" x14ac:dyDescent="0.3">
      <c r="B336" s="59"/>
      <c r="C336" s="59"/>
      <c r="D336" s="59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</row>
    <row r="337" spans="2:16" ht="13.5" customHeight="1" x14ac:dyDescent="0.3">
      <c r="B337" s="59"/>
      <c r="C337" s="59"/>
      <c r="D337" s="59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</row>
    <row r="338" spans="2:16" ht="13.5" customHeight="1" x14ac:dyDescent="0.3">
      <c r="B338" s="59"/>
      <c r="C338" s="59"/>
      <c r="D338" s="59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</row>
    <row r="339" spans="2:16" ht="13.5" customHeight="1" x14ac:dyDescent="0.3">
      <c r="B339" s="59"/>
      <c r="C339" s="59"/>
      <c r="D339" s="59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</row>
    <row r="340" spans="2:16" ht="13.5" customHeight="1" x14ac:dyDescent="0.3">
      <c r="B340" s="59"/>
      <c r="C340" s="59"/>
      <c r="D340" s="59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</row>
    <row r="341" spans="2:16" ht="13.5" customHeight="1" x14ac:dyDescent="0.3">
      <c r="B341" s="59"/>
      <c r="C341" s="59"/>
      <c r="D341" s="59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</row>
    <row r="342" spans="2:16" ht="13.5" customHeight="1" x14ac:dyDescent="0.3">
      <c r="B342" s="59"/>
      <c r="C342" s="59"/>
      <c r="D342" s="59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</row>
    <row r="343" spans="2:16" ht="13.5" customHeight="1" x14ac:dyDescent="0.3">
      <c r="B343" s="59"/>
      <c r="C343" s="59"/>
      <c r="D343" s="59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</row>
    <row r="344" spans="2:16" ht="13.5" customHeight="1" x14ac:dyDescent="0.3">
      <c r="B344" s="59"/>
      <c r="C344" s="59"/>
      <c r="D344" s="59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</row>
    <row r="345" spans="2:16" ht="13.5" customHeight="1" x14ac:dyDescent="0.3">
      <c r="B345" s="59"/>
      <c r="C345" s="59"/>
      <c r="D345" s="59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</row>
    <row r="346" spans="2:16" ht="13.5" customHeight="1" x14ac:dyDescent="0.3">
      <c r="B346" s="59"/>
      <c r="C346" s="59"/>
      <c r="D346" s="59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</row>
    <row r="347" spans="2:16" ht="13.5" customHeight="1" x14ac:dyDescent="0.3">
      <c r="B347" s="59"/>
      <c r="C347" s="59"/>
      <c r="D347" s="59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</row>
    <row r="348" spans="2:16" ht="13.5" customHeight="1" x14ac:dyDescent="0.3">
      <c r="B348" s="59"/>
      <c r="C348" s="59"/>
      <c r="D348" s="59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</row>
    <row r="349" spans="2:16" ht="13.5" customHeight="1" x14ac:dyDescent="0.3">
      <c r="B349" s="59"/>
      <c r="C349" s="59"/>
      <c r="D349" s="59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</row>
    <row r="350" spans="2:16" ht="13.5" customHeight="1" x14ac:dyDescent="0.3">
      <c r="B350" s="59"/>
      <c r="C350" s="59"/>
      <c r="D350" s="59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</row>
    <row r="351" spans="2:16" ht="13.5" customHeight="1" x14ac:dyDescent="0.3">
      <c r="B351" s="59"/>
      <c r="C351" s="59"/>
      <c r="D351" s="59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</row>
    <row r="352" spans="2:16" ht="13.5" customHeight="1" x14ac:dyDescent="0.3">
      <c r="B352" s="59"/>
      <c r="C352" s="59"/>
      <c r="D352" s="59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</row>
    <row r="353" spans="2:16" ht="13.5" customHeight="1" x14ac:dyDescent="0.3">
      <c r="B353" s="59"/>
      <c r="C353" s="59"/>
      <c r="D353" s="59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</row>
    <row r="354" spans="2:16" ht="13.5" customHeight="1" x14ac:dyDescent="0.3">
      <c r="B354" s="59"/>
      <c r="C354" s="59"/>
      <c r="D354" s="59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</row>
    <row r="355" spans="2:16" ht="13.5" customHeight="1" x14ac:dyDescent="0.3">
      <c r="B355" s="59"/>
      <c r="C355" s="59"/>
      <c r="D355" s="59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</row>
    <row r="356" spans="2:16" ht="13.5" customHeight="1" x14ac:dyDescent="0.3">
      <c r="B356" s="59"/>
      <c r="C356" s="59"/>
      <c r="D356" s="59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</row>
    <row r="357" spans="2:16" ht="13.5" customHeight="1" x14ac:dyDescent="0.3">
      <c r="B357" s="59"/>
      <c r="C357" s="59"/>
      <c r="D357" s="59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</row>
    <row r="358" spans="2:16" ht="13.5" customHeight="1" x14ac:dyDescent="0.3">
      <c r="B358" s="59"/>
      <c r="C358" s="59"/>
      <c r="D358" s="59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</row>
    <row r="359" spans="2:16" ht="13.5" customHeight="1" x14ac:dyDescent="0.3">
      <c r="B359" s="59"/>
      <c r="C359" s="59"/>
      <c r="D359" s="59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</row>
    <row r="360" spans="2:16" ht="13.5" customHeight="1" x14ac:dyDescent="0.3">
      <c r="B360" s="59"/>
      <c r="C360" s="59"/>
      <c r="D360" s="59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</row>
    <row r="361" spans="2:16" ht="13.5" customHeight="1" x14ac:dyDescent="0.3">
      <c r="B361" s="59"/>
      <c r="C361" s="59"/>
      <c r="D361" s="59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</row>
    <row r="362" spans="2:16" ht="13.5" customHeight="1" x14ac:dyDescent="0.3">
      <c r="B362" s="59"/>
      <c r="C362" s="59"/>
      <c r="D362" s="59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</row>
    <row r="363" spans="2:16" ht="13.5" customHeight="1" x14ac:dyDescent="0.3">
      <c r="B363" s="59"/>
      <c r="C363" s="59"/>
      <c r="D363" s="59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</row>
    <row r="364" spans="2:16" ht="13.5" customHeight="1" x14ac:dyDescent="0.3">
      <c r="B364" s="59"/>
      <c r="C364" s="59"/>
      <c r="D364" s="59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</row>
    <row r="365" spans="2:16" ht="13.5" customHeight="1" x14ac:dyDescent="0.3">
      <c r="B365" s="59"/>
      <c r="C365" s="59"/>
      <c r="D365" s="59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</row>
    <row r="366" spans="2:16" ht="13.5" customHeight="1" x14ac:dyDescent="0.3">
      <c r="B366" s="59"/>
      <c r="C366" s="59"/>
      <c r="D366" s="59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</row>
    <row r="367" spans="2:16" ht="13.5" customHeight="1" x14ac:dyDescent="0.3">
      <c r="B367" s="59"/>
      <c r="C367" s="59"/>
      <c r="D367" s="59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</row>
    <row r="368" spans="2:16" ht="13.5" customHeight="1" x14ac:dyDescent="0.3">
      <c r="B368" s="59"/>
      <c r="C368" s="59"/>
      <c r="D368" s="59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</row>
    <row r="369" spans="2:16" ht="13.5" customHeight="1" x14ac:dyDescent="0.3">
      <c r="B369" s="59"/>
      <c r="C369" s="59"/>
      <c r="D369" s="59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</row>
    <row r="370" spans="2:16" ht="13.5" customHeight="1" x14ac:dyDescent="0.3">
      <c r="B370" s="59"/>
      <c r="C370" s="59"/>
      <c r="D370" s="59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</row>
    <row r="371" spans="2:16" ht="13.5" customHeight="1" x14ac:dyDescent="0.3">
      <c r="B371" s="59"/>
      <c r="C371" s="59"/>
      <c r="D371" s="59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</row>
    <row r="372" spans="2:16" ht="13.5" customHeight="1" x14ac:dyDescent="0.3">
      <c r="B372" s="59"/>
      <c r="C372" s="59"/>
      <c r="D372" s="59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</row>
    <row r="373" spans="2:16" ht="13.5" customHeight="1" x14ac:dyDescent="0.3">
      <c r="B373" s="59"/>
      <c r="C373" s="59"/>
      <c r="D373" s="59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</row>
    <row r="374" spans="2:16" ht="13.5" customHeight="1" x14ac:dyDescent="0.3">
      <c r="B374" s="59"/>
      <c r="C374" s="59"/>
      <c r="D374" s="59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</row>
    <row r="375" spans="2:16" ht="13.5" customHeight="1" x14ac:dyDescent="0.3">
      <c r="B375" s="59"/>
      <c r="C375" s="59"/>
      <c r="D375" s="59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</row>
    <row r="376" spans="2:16" ht="13.5" customHeight="1" x14ac:dyDescent="0.3">
      <c r="B376" s="59"/>
      <c r="C376" s="59"/>
      <c r="D376" s="59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</row>
    <row r="377" spans="2:16" ht="13.5" customHeight="1" x14ac:dyDescent="0.3">
      <c r="B377" s="59"/>
      <c r="C377" s="59"/>
      <c r="D377" s="59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</row>
    <row r="378" spans="2:16" ht="13.5" customHeight="1" x14ac:dyDescent="0.3">
      <c r="B378" s="59"/>
      <c r="C378" s="59"/>
      <c r="D378" s="59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</row>
    <row r="379" spans="2:16" ht="13.5" customHeight="1" x14ac:dyDescent="0.3">
      <c r="B379" s="59"/>
      <c r="C379" s="59"/>
      <c r="D379" s="59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</row>
    <row r="380" spans="2:16" ht="13.5" customHeight="1" x14ac:dyDescent="0.3">
      <c r="B380" s="59"/>
      <c r="C380" s="59"/>
      <c r="D380" s="59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</row>
    <row r="381" spans="2:16" ht="13.5" customHeight="1" x14ac:dyDescent="0.3">
      <c r="B381" s="59"/>
      <c r="C381" s="59"/>
      <c r="D381" s="59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</row>
    <row r="382" spans="2:16" ht="13.5" customHeight="1" x14ac:dyDescent="0.3">
      <c r="B382" s="59"/>
      <c r="C382" s="59"/>
      <c r="D382" s="59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</row>
    <row r="383" spans="2:16" ht="13.5" customHeight="1" x14ac:dyDescent="0.3">
      <c r="B383" s="59"/>
      <c r="C383" s="59"/>
      <c r="D383" s="59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</row>
    <row r="384" spans="2:16" ht="13.5" customHeight="1" x14ac:dyDescent="0.3">
      <c r="B384" s="59"/>
      <c r="C384" s="59"/>
      <c r="D384" s="59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</row>
    <row r="385" spans="2:16" ht="13.5" customHeight="1" x14ac:dyDescent="0.3">
      <c r="B385" s="59"/>
      <c r="C385" s="59"/>
      <c r="D385" s="59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</row>
    <row r="386" spans="2:16" ht="13.5" customHeight="1" x14ac:dyDescent="0.3">
      <c r="B386" s="59"/>
      <c r="C386" s="59"/>
      <c r="D386" s="59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</row>
    <row r="387" spans="2:16" ht="13.5" customHeight="1" x14ac:dyDescent="0.3">
      <c r="B387" s="59"/>
      <c r="C387" s="59"/>
      <c r="D387" s="59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</row>
    <row r="388" spans="2:16" ht="13.5" customHeight="1" x14ac:dyDescent="0.3">
      <c r="B388" s="59"/>
      <c r="C388" s="59"/>
      <c r="D388" s="59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</row>
    <row r="389" spans="2:16" ht="13.5" customHeight="1" x14ac:dyDescent="0.3">
      <c r="B389" s="59"/>
      <c r="C389" s="59"/>
      <c r="D389" s="59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</row>
    <row r="390" spans="2:16" ht="13.5" customHeight="1" x14ac:dyDescent="0.3">
      <c r="B390" s="59"/>
      <c r="C390" s="59"/>
      <c r="D390" s="59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</row>
    <row r="391" spans="2:16" ht="13.5" customHeight="1" x14ac:dyDescent="0.3">
      <c r="B391" s="59"/>
      <c r="C391" s="59"/>
      <c r="D391" s="59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</row>
    <row r="392" spans="2:16" ht="13.5" customHeight="1" x14ac:dyDescent="0.3">
      <c r="B392" s="59"/>
      <c r="C392" s="59"/>
      <c r="D392" s="59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</row>
    <row r="393" spans="2:16" ht="13.5" customHeight="1" x14ac:dyDescent="0.3">
      <c r="B393" s="59"/>
      <c r="C393" s="59"/>
      <c r="D393" s="59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</row>
    <row r="394" spans="2:16" ht="13.5" customHeight="1" x14ac:dyDescent="0.3">
      <c r="B394" s="59"/>
      <c r="C394" s="59"/>
      <c r="D394" s="59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</row>
    <row r="395" spans="2:16" ht="13.5" customHeight="1" x14ac:dyDescent="0.3">
      <c r="B395" s="59"/>
      <c r="C395" s="59"/>
      <c r="D395" s="59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</row>
    <row r="396" spans="2:16" ht="13.5" customHeight="1" x14ac:dyDescent="0.3">
      <c r="B396" s="59"/>
      <c r="C396" s="59"/>
      <c r="D396" s="59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</row>
    <row r="397" spans="2:16" ht="13.5" customHeight="1" x14ac:dyDescent="0.3">
      <c r="B397" s="59"/>
      <c r="C397" s="59"/>
      <c r="D397" s="59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</row>
    <row r="398" spans="2:16" ht="13.5" customHeight="1" x14ac:dyDescent="0.3">
      <c r="B398" s="59"/>
      <c r="C398" s="59"/>
      <c r="D398" s="59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</row>
    <row r="399" spans="2:16" ht="13.5" customHeight="1" x14ac:dyDescent="0.3">
      <c r="B399" s="59"/>
      <c r="C399" s="59"/>
      <c r="D399" s="59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</row>
    <row r="400" spans="2:16" ht="13.5" customHeight="1" x14ac:dyDescent="0.3">
      <c r="B400" s="59"/>
      <c r="C400" s="59"/>
      <c r="D400" s="59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</row>
    <row r="401" spans="2:16" ht="13.5" customHeight="1" x14ac:dyDescent="0.3">
      <c r="B401" s="59"/>
      <c r="C401" s="59"/>
      <c r="D401" s="59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</row>
    <row r="402" spans="2:16" ht="13.5" customHeight="1" x14ac:dyDescent="0.3">
      <c r="B402" s="59"/>
      <c r="C402" s="59"/>
      <c r="D402" s="59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</row>
    <row r="403" spans="2:16" ht="13.5" customHeight="1" x14ac:dyDescent="0.3">
      <c r="B403" s="59"/>
      <c r="C403" s="59"/>
      <c r="D403" s="59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</row>
    <row r="404" spans="2:16" ht="13.5" customHeight="1" x14ac:dyDescent="0.3">
      <c r="B404" s="59"/>
      <c r="C404" s="59"/>
      <c r="D404" s="59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</row>
    <row r="405" spans="2:16" ht="13.5" customHeight="1" x14ac:dyDescent="0.3">
      <c r="B405" s="59"/>
      <c r="C405" s="59"/>
      <c r="D405" s="59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</row>
    <row r="406" spans="2:16" ht="13.5" customHeight="1" x14ac:dyDescent="0.3">
      <c r="B406" s="59"/>
      <c r="C406" s="59"/>
      <c r="D406" s="59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</row>
    <row r="407" spans="2:16" ht="13.5" customHeight="1" x14ac:dyDescent="0.3">
      <c r="B407" s="59"/>
      <c r="C407" s="59"/>
      <c r="D407" s="59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</row>
    <row r="408" spans="2:16" ht="13.5" customHeight="1" x14ac:dyDescent="0.3">
      <c r="B408" s="59"/>
      <c r="C408" s="59"/>
      <c r="D408" s="59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</row>
    <row r="409" spans="2:16" ht="13.5" customHeight="1" x14ac:dyDescent="0.3">
      <c r="B409" s="59"/>
      <c r="C409" s="59"/>
      <c r="D409" s="59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</row>
    <row r="410" spans="2:16" ht="13.5" customHeight="1" x14ac:dyDescent="0.3">
      <c r="B410" s="59"/>
      <c r="C410" s="59"/>
      <c r="D410" s="59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</row>
    <row r="411" spans="2:16" ht="13.5" customHeight="1" x14ac:dyDescent="0.3">
      <c r="B411" s="59"/>
      <c r="C411" s="59"/>
      <c r="D411" s="59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</row>
    <row r="412" spans="2:16" ht="13.5" customHeight="1" x14ac:dyDescent="0.3">
      <c r="B412" s="59"/>
      <c r="C412" s="59"/>
      <c r="D412" s="59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</row>
    <row r="413" spans="2:16" ht="13.5" customHeight="1" x14ac:dyDescent="0.3">
      <c r="B413" s="59"/>
      <c r="C413" s="59"/>
      <c r="D413" s="59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</row>
    <row r="414" spans="2:16" ht="13.5" customHeight="1" x14ac:dyDescent="0.3">
      <c r="B414" s="59"/>
      <c r="C414" s="59"/>
      <c r="D414" s="59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</row>
    <row r="415" spans="2:16" ht="13.5" customHeight="1" x14ac:dyDescent="0.3">
      <c r="B415" s="59"/>
      <c r="C415" s="59"/>
      <c r="D415" s="59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</row>
    <row r="416" spans="2:16" ht="13.5" customHeight="1" x14ac:dyDescent="0.3">
      <c r="B416" s="59"/>
      <c r="C416" s="59"/>
      <c r="D416" s="59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</row>
    <row r="417" spans="2:16" ht="13.5" customHeight="1" x14ac:dyDescent="0.3">
      <c r="B417" s="59"/>
      <c r="C417" s="59"/>
      <c r="D417" s="59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</row>
    <row r="418" spans="2:16" ht="13.5" customHeight="1" x14ac:dyDescent="0.3">
      <c r="B418" s="59"/>
      <c r="C418" s="59"/>
      <c r="D418" s="59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</row>
    <row r="419" spans="2:16" ht="13.5" customHeight="1" x14ac:dyDescent="0.3">
      <c r="B419" s="59"/>
      <c r="C419" s="59"/>
      <c r="D419" s="59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</row>
    <row r="420" spans="2:16" ht="13.5" customHeight="1" x14ac:dyDescent="0.3">
      <c r="B420" s="59"/>
      <c r="C420" s="59"/>
      <c r="D420" s="59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</row>
    <row r="421" spans="2:16" ht="13.5" customHeight="1" x14ac:dyDescent="0.3">
      <c r="B421" s="59"/>
      <c r="C421" s="59"/>
      <c r="D421" s="59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</row>
    <row r="422" spans="2:16" ht="13.5" customHeight="1" x14ac:dyDescent="0.3">
      <c r="B422" s="59"/>
      <c r="C422" s="59"/>
      <c r="D422" s="59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</row>
    <row r="423" spans="2:16" ht="13.5" customHeight="1" x14ac:dyDescent="0.3">
      <c r="B423" s="59"/>
      <c r="C423" s="59"/>
      <c r="D423" s="59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</row>
    <row r="424" spans="2:16" ht="13.5" customHeight="1" x14ac:dyDescent="0.3">
      <c r="B424" s="59"/>
      <c r="C424" s="59"/>
      <c r="D424" s="59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</row>
    <row r="425" spans="2:16" ht="13.5" customHeight="1" x14ac:dyDescent="0.3">
      <c r="B425" s="59"/>
      <c r="C425" s="59"/>
      <c r="D425" s="59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</row>
    <row r="426" spans="2:16" ht="13.5" customHeight="1" x14ac:dyDescent="0.3">
      <c r="B426" s="59"/>
      <c r="C426" s="59"/>
      <c r="D426" s="59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</row>
    <row r="427" spans="2:16" ht="13.5" customHeight="1" x14ac:dyDescent="0.3">
      <c r="B427" s="59"/>
      <c r="C427" s="59"/>
      <c r="D427" s="59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</row>
    <row r="428" spans="2:16" ht="13.5" customHeight="1" x14ac:dyDescent="0.3">
      <c r="B428" s="59"/>
      <c r="C428" s="59"/>
      <c r="D428" s="59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</row>
    <row r="429" spans="2:16" ht="13.5" customHeight="1" x14ac:dyDescent="0.3">
      <c r="B429" s="59"/>
      <c r="C429" s="59"/>
      <c r="D429" s="59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</row>
    <row r="430" spans="2:16" ht="13.5" customHeight="1" x14ac:dyDescent="0.3">
      <c r="B430" s="59"/>
      <c r="C430" s="59"/>
      <c r="D430" s="59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</row>
    <row r="431" spans="2:16" ht="13.5" customHeight="1" x14ac:dyDescent="0.3">
      <c r="B431" s="59"/>
      <c r="C431" s="59"/>
      <c r="D431" s="59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</row>
    <row r="432" spans="2:16" ht="13.5" customHeight="1" x14ac:dyDescent="0.3">
      <c r="B432" s="59"/>
      <c r="C432" s="59"/>
      <c r="D432" s="59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</row>
    <row r="433" spans="2:16" ht="13.5" customHeight="1" x14ac:dyDescent="0.3">
      <c r="B433" s="59"/>
      <c r="C433" s="59"/>
      <c r="D433" s="59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</row>
    <row r="434" spans="2:16" ht="13.5" customHeight="1" x14ac:dyDescent="0.3">
      <c r="B434" s="59"/>
      <c r="C434" s="59"/>
      <c r="D434" s="59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</row>
    <row r="435" spans="2:16" ht="13.5" customHeight="1" x14ac:dyDescent="0.3">
      <c r="B435" s="59"/>
      <c r="C435" s="59"/>
      <c r="D435" s="59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</row>
    <row r="436" spans="2:16" ht="13.5" customHeight="1" x14ac:dyDescent="0.3">
      <c r="B436" s="59"/>
      <c r="C436" s="59"/>
      <c r="D436" s="59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</row>
    <row r="437" spans="2:16" ht="13.5" customHeight="1" x14ac:dyDescent="0.3">
      <c r="B437" s="59"/>
      <c r="C437" s="59"/>
      <c r="D437" s="59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</row>
    <row r="438" spans="2:16" ht="13.5" customHeight="1" x14ac:dyDescent="0.3">
      <c r="B438" s="59"/>
      <c r="C438" s="59"/>
      <c r="D438" s="59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</row>
    <row r="439" spans="2:16" ht="13.5" customHeight="1" x14ac:dyDescent="0.3">
      <c r="B439" s="59"/>
      <c r="C439" s="59"/>
      <c r="D439" s="59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</row>
    <row r="440" spans="2:16" ht="13.5" customHeight="1" x14ac:dyDescent="0.3">
      <c r="B440" s="59"/>
      <c r="C440" s="59"/>
      <c r="D440" s="59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</row>
    <row r="441" spans="2:16" ht="13.5" customHeight="1" x14ac:dyDescent="0.3">
      <c r="B441" s="59"/>
      <c r="C441" s="59"/>
      <c r="D441" s="59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</row>
    <row r="442" spans="2:16" ht="13.5" customHeight="1" x14ac:dyDescent="0.3">
      <c r="B442" s="59"/>
      <c r="C442" s="59"/>
      <c r="D442" s="59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</row>
    <row r="443" spans="2:16" ht="13.5" customHeight="1" x14ac:dyDescent="0.3">
      <c r="B443" s="59"/>
      <c r="C443" s="59"/>
      <c r="D443" s="59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</row>
    <row r="444" spans="2:16" ht="13.5" customHeight="1" x14ac:dyDescent="0.3">
      <c r="B444" s="59"/>
      <c r="C444" s="59"/>
      <c r="D444" s="59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</row>
    <row r="445" spans="2:16" ht="13.5" customHeight="1" x14ac:dyDescent="0.3">
      <c r="B445" s="59"/>
      <c r="C445" s="59"/>
      <c r="D445" s="59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</row>
    <row r="446" spans="2:16" ht="13.5" customHeight="1" x14ac:dyDescent="0.3">
      <c r="B446" s="59"/>
      <c r="C446" s="59"/>
      <c r="D446" s="59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</row>
    <row r="447" spans="2:16" ht="13.5" customHeight="1" x14ac:dyDescent="0.3">
      <c r="B447" s="59"/>
      <c r="C447" s="59"/>
      <c r="D447" s="59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</row>
    <row r="448" spans="2:16" ht="13.5" customHeight="1" x14ac:dyDescent="0.3">
      <c r="B448" s="59"/>
      <c r="C448" s="59"/>
      <c r="D448" s="59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</row>
    <row r="449" spans="2:16" ht="13.5" customHeight="1" x14ac:dyDescent="0.3">
      <c r="B449" s="59"/>
      <c r="C449" s="59"/>
      <c r="D449" s="59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</row>
    <row r="450" spans="2:16" ht="13.5" customHeight="1" x14ac:dyDescent="0.3">
      <c r="B450" s="59"/>
      <c r="C450" s="59"/>
      <c r="D450" s="59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</row>
    <row r="451" spans="2:16" ht="13.5" customHeight="1" x14ac:dyDescent="0.3">
      <c r="B451" s="59"/>
      <c r="C451" s="59"/>
      <c r="D451" s="59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</row>
    <row r="452" spans="2:16" ht="13.5" customHeight="1" x14ac:dyDescent="0.3">
      <c r="B452" s="59"/>
      <c r="C452" s="59"/>
      <c r="D452" s="59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</row>
    <row r="453" spans="2:16" ht="13.5" customHeight="1" x14ac:dyDescent="0.3">
      <c r="B453" s="59"/>
      <c r="C453" s="59"/>
      <c r="D453" s="59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</row>
    <row r="454" spans="2:16" ht="13.5" customHeight="1" x14ac:dyDescent="0.3">
      <c r="B454" s="59"/>
      <c r="C454" s="59"/>
      <c r="D454" s="59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</row>
    <row r="455" spans="2:16" ht="13.5" customHeight="1" x14ac:dyDescent="0.3">
      <c r="B455" s="59"/>
      <c r="C455" s="59"/>
      <c r="D455" s="59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</row>
    <row r="456" spans="2:16" ht="13.5" customHeight="1" x14ac:dyDescent="0.3">
      <c r="B456" s="59"/>
      <c r="C456" s="59"/>
      <c r="D456" s="59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</row>
    <row r="457" spans="2:16" ht="13.5" customHeight="1" x14ac:dyDescent="0.3">
      <c r="B457" s="59"/>
      <c r="C457" s="59"/>
      <c r="D457" s="59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</row>
    <row r="458" spans="2:16" ht="13.5" customHeight="1" x14ac:dyDescent="0.3">
      <c r="B458" s="59"/>
      <c r="C458" s="59"/>
      <c r="D458" s="59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</row>
    <row r="459" spans="2:16" ht="13.5" customHeight="1" x14ac:dyDescent="0.3">
      <c r="B459" s="59"/>
      <c r="C459" s="59"/>
      <c r="D459" s="59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</row>
    <row r="460" spans="2:16" ht="13.5" customHeight="1" x14ac:dyDescent="0.3">
      <c r="B460" s="59"/>
      <c r="C460" s="59"/>
      <c r="D460" s="59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</row>
    <row r="461" spans="2:16" ht="13.5" customHeight="1" x14ac:dyDescent="0.3">
      <c r="B461" s="59"/>
      <c r="C461" s="59"/>
      <c r="D461" s="59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</row>
    <row r="462" spans="2:16" ht="13.5" customHeight="1" x14ac:dyDescent="0.3">
      <c r="B462" s="59"/>
      <c r="C462" s="59"/>
      <c r="D462" s="59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</row>
    <row r="463" spans="2:16" ht="13.5" customHeight="1" x14ac:dyDescent="0.3">
      <c r="B463" s="59"/>
      <c r="C463" s="59"/>
      <c r="D463" s="59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</row>
    <row r="464" spans="2:16" ht="13.5" customHeight="1" x14ac:dyDescent="0.3">
      <c r="B464" s="59"/>
      <c r="C464" s="59"/>
      <c r="D464" s="59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</row>
    <row r="465" spans="2:16" ht="13.5" customHeight="1" x14ac:dyDescent="0.3">
      <c r="B465" s="59"/>
      <c r="C465" s="59"/>
      <c r="D465" s="59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</row>
    <row r="466" spans="2:16" ht="13.5" customHeight="1" x14ac:dyDescent="0.3">
      <c r="B466" s="59"/>
      <c r="C466" s="59"/>
      <c r="D466" s="59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</row>
    <row r="467" spans="2:16" ht="13.5" customHeight="1" x14ac:dyDescent="0.3">
      <c r="B467" s="59"/>
      <c r="C467" s="59"/>
      <c r="D467" s="59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</row>
    <row r="468" spans="2:16" ht="13.5" customHeight="1" x14ac:dyDescent="0.3">
      <c r="B468" s="59"/>
      <c r="C468" s="59"/>
      <c r="D468" s="59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</row>
    <row r="469" spans="2:16" ht="13.5" customHeight="1" x14ac:dyDescent="0.3">
      <c r="B469" s="59"/>
      <c r="C469" s="59"/>
      <c r="D469" s="59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</row>
    <row r="470" spans="2:16" ht="13.5" customHeight="1" x14ac:dyDescent="0.3">
      <c r="B470" s="59"/>
      <c r="C470" s="59"/>
      <c r="D470" s="59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</row>
    <row r="471" spans="2:16" ht="13.5" customHeight="1" x14ac:dyDescent="0.3">
      <c r="B471" s="59"/>
      <c r="C471" s="59"/>
      <c r="D471" s="59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</row>
    <row r="472" spans="2:16" ht="13.5" customHeight="1" x14ac:dyDescent="0.3">
      <c r="B472" s="59"/>
      <c r="C472" s="59"/>
      <c r="D472" s="59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</row>
    <row r="473" spans="2:16" ht="13.5" customHeight="1" x14ac:dyDescent="0.3">
      <c r="B473" s="59"/>
      <c r="C473" s="59"/>
      <c r="D473" s="59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</row>
    <row r="474" spans="2:16" ht="13.5" customHeight="1" x14ac:dyDescent="0.3">
      <c r="B474" s="59"/>
      <c r="C474" s="59"/>
      <c r="D474" s="59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</row>
    <row r="475" spans="2:16" ht="13.5" customHeight="1" x14ac:dyDescent="0.3">
      <c r="B475" s="59"/>
      <c r="C475" s="59"/>
      <c r="D475" s="59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</row>
    <row r="476" spans="2:16" ht="13.5" customHeight="1" x14ac:dyDescent="0.3">
      <c r="B476" s="59"/>
      <c r="C476" s="59"/>
      <c r="D476" s="59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</row>
    <row r="477" spans="2:16" ht="13.5" customHeight="1" x14ac:dyDescent="0.3">
      <c r="B477" s="59"/>
      <c r="C477" s="59"/>
      <c r="D477" s="59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</row>
    <row r="478" spans="2:16" ht="13.5" customHeight="1" x14ac:dyDescent="0.3">
      <c r="B478" s="59"/>
      <c r="C478" s="59"/>
      <c r="D478" s="59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</row>
    <row r="479" spans="2:16" ht="13.5" customHeight="1" x14ac:dyDescent="0.3">
      <c r="B479" s="59"/>
      <c r="C479" s="59"/>
      <c r="D479" s="59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</row>
    <row r="480" spans="2:16" ht="13.5" customHeight="1" x14ac:dyDescent="0.3">
      <c r="B480" s="59"/>
      <c r="C480" s="59"/>
      <c r="D480" s="59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</row>
    <row r="481" spans="2:16" ht="13.5" customHeight="1" x14ac:dyDescent="0.3">
      <c r="B481" s="59"/>
      <c r="C481" s="59"/>
      <c r="D481" s="59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</row>
    <row r="482" spans="2:16" ht="13.5" customHeight="1" x14ac:dyDescent="0.3">
      <c r="B482" s="59"/>
      <c r="C482" s="59"/>
      <c r="D482" s="59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</row>
    <row r="483" spans="2:16" ht="13.5" customHeight="1" x14ac:dyDescent="0.3">
      <c r="B483" s="59"/>
      <c r="C483" s="59"/>
      <c r="D483" s="59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</row>
    <row r="484" spans="2:16" ht="13.5" customHeight="1" x14ac:dyDescent="0.3">
      <c r="B484" s="59"/>
      <c r="C484" s="59"/>
      <c r="D484" s="59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</row>
    <row r="485" spans="2:16" ht="13.5" customHeight="1" x14ac:dyDescent="0.3">
      <c r="B485" s="59"/>
      <c r="C485" s="59"/>
      <c r="D485" s="59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</row>
    <row r="486" spans="2:16" ht="13.5" customHeight="1" x14ac:dyDescent="0.3">
      <c r="B486" s="59"/>
      <c r="C486" s="59"/>
      <c r="D486" s="59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</row>
    <row r="487" spans="2:16" ht="13.5" customHeight="1" x14ac:dyDescent="0.3">
      <c r="B487" s="59"/>
      <c r="C487" s="59"/>
      <c r="D487" s="59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</row>
    <row r="488" spans="2:16" ht="13.5" customHeight="1" x14ac:dyDescent="0.3">
      <c r="B488" s="59"/>
      <c r="C488" s="59"/>
      <c r="D488" s="59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</row>
    <row r="489" spans="2:16" ht="13.5" customHeight="1" x14ac:dyDescent="0.3">
      <c r="B489" s="59"/>
      <c r="C489" s="59"/>
      <c r="D489" s="59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</row>
    <row r="490" spans="2:16" ht="13.5" customHeight="1" x14ac:dyDescent="0.3">
      <c r="B490" s="59"/>
      <c r="C490" s="59"/>
      <c r="D490" s="59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</row>
    <row r="491" spans="2:16" ht="13.5" customHeight="1" x14ac:dyDescent="0.3">
      <c r="B491" s="59"/>
      <c r="C491" s="59"/>
      <c r="D491" s="59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</row>
    <row r="492" spans="2:16" ht="13.5" customHeight="1" x14ac:dyDescent="0.3">
      <c r="B492" s="59"/>
      <c r="C492" s="59"/>
      <c r="D492" s="59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</row>
    <row r="493" spans="2:16" ht="13.5" customHeight="1" x14ac:dyDescent="0.3">
      <c r="B493" s="59"/>
      <c r="C493" s="59"/>
      <c r="D493" s="59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</row>
    <row r="494" spans="2:16" ht="13.5" customHeight="1" x14ac:dyDescent="0.3">
      <c r="B494" s="59"/>
      <c r="C494" s="59"/>
      <c r="D494" s="59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</row>
    <row r="495" spans="2:16" ht="13.5" customHeight="1" x14ac:dyDescent="0.3">
      <c r="B495" s="59"/>
      <c r="C495" s="59"/>
      <c r="D495" s="59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</row>
    <row r="496" spans="2:16" ht="13.5" customHeight="1" x14ac:dyDescent="0.3">
      <c r="B496" s="59"/>
      <c r="C496" s="59"/>
      <c r="D496" s="59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</row>
    <row r="497" spans="2:16" ht="13.5" customHeight="1" x14ac:dyDescent="0.3">
      <c r="B497" s="59"/>
      <c r="C497" s="59"/>
      <c r="D497" s="59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</row>
    <row r="498" spans="2:16" ht="13.5" customHeight="1" x14ac:dyDescent="0.3">
      <c r="B498" s="59"/>
      <c r="C498" s="59"/>
      <c r="D498" s="59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</row>
    <row r="499" spans="2:16" ht="13.5" customHeight="1" x14ac:dyDescent="0.3">
      <c r="B499" s="59"/>
      <c r="C499" s="59"/>
      <c r="D499" s="59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</row>
    <row r="500" spans="2:16" ht="13.5" customHeight="1" x14ac:dyDescent="0.3">
      <c r="B500" s="59"/>
      <c r="C500" s="59"/>
      <c r="D500" s="59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</row>
    <row r="501" spans="2:16" ht="13.5" customHeight="1" x14ac:dyDescent="0.3">
      <c r="B501" s="59"/>
      <c r="C501" s="59"/>
      <c r="D501" s="59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</row>
    <row r="502" spans="2:16" ht="13.5" customHeight="1" x14ac:dyDescent="0.3">
      <c r="B502" s="59"/>
      <c r="C502" s="59"/>
      <c r="D502" s="59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</row>
    <row r="503" spans="2:16" ht="13.5" customHeight="1" x14ac:dyDescent="0.3">
      <c r="B503" s="59"/>
      <c r="C503" s="59"/>
      <c r="D503" s="59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</row>
    <row r="504" spans="2:16" ht="13.5" customHeight="1" x14ac:dyDescent="0.3">
      <c r="B504" s="59"/>
      <c r="C504" s="59"/>
      <c r="D504" s="59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</row>
    <row r="505" spans="2:16" ht="13.5" customHeight="1" x14ac:dyDescent="0.3">
      <c r="B505" s="59"/>
      <c r="C505" s="59"/>
      <c r="D505" s="59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</row>
    <row r="506" spans="2:16" ht="13.5" customHeight="1" x14ac:dyDescent="0.3">
      <c r="B506" s="59"/>
      <c r="C506" s="59"/>
      <c r="D506" s="59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</row>
    <row r="507" spans="2:16" ht="13.5" customHeight="1" x14ac:dyDescent="0.3">
      <c r="B507" s="59"/>
      <c r="C507" s="59"/>
      <c r="D507" s="59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</row>
    <row r="508" spans="2:16" ht="13.5" customHeight="1" x14ac:dyDescent="0.3">
      <c r="B508" s="59"/>
      <c r="C508" s="59"/>
      <c r="D508" s="59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</row>
    <row r="509" spans="2:16" ht="13.5" customHeight="1" x14ac:dyDescent="0.3">
      <c r="B509" s="59"/>
      <c r="C509" s="59"/>
      <c r="D509" s="59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</row>
    <row r="510" spans="2:16" ht="13.5" customHeight="1" x14ac:dyDescent="0.3">
      <c r="B510" s="59"/>
      <c r="C510" s="59"/>
      <c r="D510" s="59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</row>
    <row r="511" spans="2:16" ht="13.5" customHeight="1" x14ac:dyDescent="0.3">
      <c r="B511" s="59"/>
      <c r="C511" s="59"/>
      <c r="D511" s="59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</row>
    <row r="512" spans="2:16" ht="13.5" customHeight="1" x14ac:dyDescent="0.3">
      <c r="B512" s="59"/>
      <c r="C512" s="59"/>
      <c r="D512" s="59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</row>
    <row r="513" spans="2:16" ht="13.5" customHeight="1" x14ac:dyDescent="0.3">
      <c r="B513" s="59"/>
      <c r="C513" s="59"/>
      <c r="D513" s="59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</row>
    <row r="514" spans="2:16" ht="13.5" customHeight="1" x14ac:dyDescent="0.3">
      <c r="B514" s="59"/>
      <c r="C514" s="59"/>
      <c r="D514" s="59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</row>
    <row r="515" spans="2:16" ht="13.5" customHeight="1" x14ac:dyDescent="0.3">
      <c r="B515" s="59"/>
      <c r="C515" s="59"/>
      <c r="D515" s="59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</row>
    <row r="516" spans="2:16" ht="13.5" customHeight="1" x14ac:dyDescent="0.3">
      <c r="B516" s="59"/>
      <c r="C516" s="59"/>
      <c r="D516" s="59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</row>
    <row r="517" spans="2:16" ht="13.5" customHeight="1" x14ac:dyDescent="0.3">
      <c r="B517" s="59"/>
      <c r="C517" s="59"/>
      <c r="D517" s="59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</row>
    <row r="518" spans="2:16" ht="13.5" customHeight="1" x14ac:dyDescent="0.3">
      <c r="B518" s="59"/>
      <c r="C518" s="59"/>
      <c r="D518" s="59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</row>
    <row r="519" spans="2:16" ht="13.5" customHeight="1" x14ac:dyDescent="0.3">
      <c r="B519" s="59"/>
      <c r="C519" s="59"/>
      <c r="D519" s="59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</row>
    <row r="520" spans="2:16" ht="13.5" customHeight="1" x14ac:dyDescent="0.3">
      <c r="B520" s="59"/>
      <c r="C520" s="59"/>
      <c r="D520" s="59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</row>
    <row r="521" spans="2:16" ht="13.5" customHeight="1" x14ac:dyDescent="0.3">
      <c r="B521" s="59"/>
      <c r="C521" s="59"/>
      <c r="D521" s="59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</row>
    <row r="522" spans="2:16" ht="13.5" customHeight="1" x14ac:dyDescent="0.3">
      <c r="B522" s="59"/>
      <c r="C522" s="59"/>
      <c r="D522" s="59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</row>
    <row r="523" spans="2:16" ht="13.5" customHeight="1" x14ac:dyDescent="0.3">
      <c r="B523" s="59"/>
      <c r="C523" s="59"/>
      <c r="D523" s="59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</row>
    <row r="524" spans="2:16" ht="13.5" customHeight="1" x14ac:dyDescent="0.3">
      <c r="B524" s="59"/>
      <c r="C524" s="59"/>
      <c r="D524" s="59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</row>
    <row r="525" spans="2:16" ht="13.5" customHeight="1" x14ac:dyDescent="0.3">
      <c r="B525" s="59"/>
      <c r="C525" s="59"/>
      <c r="D525" s="59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</row>
    <row r="526" spans="2:16" ht="13.5" customHeight="1" x14ac:dyDescent="0.3">
      <c r="B526" s="59"/>
      <c r="C526" s="59"/>
      <c r="D526" s="59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</row>
    <row r="527" spans="2:16" ht="13.5" customHeight="1" x14ac:dyDescent="0.3">
      <c r="B527" s="59"/>
      <c r="C527" s="59"/>
      <c r="D527" s="59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</row>
    <row r="528" spans="2:16" ht="13.5" customHeight="1" x14ac:dyDescent="0.3">
      <c r="B528" s="59"/>
      <c r="C528" s="59"/>
      <c r="D528" s="59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</row>
    <row r="529" spans="2:16" ht="13.5" customHeight="1" x14ac:dyDescent="0.3">
      <c r="B529" s="59"/>
      <c r="C529" s="59"/>
      <c r="D529" s="59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</row>
    <row r="530" spans="2:16" ht="13.5" customHeight="1" x14ac:dyDescent="0.3">
      <c r="B530" s="59"/>
      <c r="C530" s="59"/>
      <c r="D530" s="59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</row>
    <row r="531" spans="2:16" ht="13.5" customHeight="1" x14ac:dyDescent="0.3">
      <c r="B531" s="59"/>
      <c r="C531" s="59"/>
      <c r="D531" s="59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</row>
    <row r="532" spans="2:16" ht="13.5" customHeight="1" x14ac:dyDescent="0.3">
      <c r="B532" s="59"/>
      <c r="C532" s="59"/>
      <c r="D532" s="59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</row>
    <row r="533" spans="2:16" ht="13.5" customHeight="1" x14ac:dyDescent="0.3">
      <c r="B533" s="59"/>
      <c r="C533" s="59"/>
      <c r="D533" s="59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</row>
    <row r="534" spans="2:16" ht="13.5" customHeight="1" x14ac:dyDescent="0.3">
      <c r="B534" s="59"/>
      <c r="C534" s="59"/>
      <c r="D534" s="59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</row>
    <row r="535" spans="2:16" ht="13.5" customHeight="1" x14ac:dyDescent="0.3">
      <c r="B535" s="59"/>
      <c r="C535" s="59"/>
      <c r="D535" s="59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</row>
    <row r="536" spans="2:16" ht="13.5" customHeight="1" x14ac:dyDescent="0.3">
      <c r="B536" s="59"/>
      <c r="C536" s="59"/>
      <c r="D536" s="59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</row>
    <row r="537" spans="2:16" ht="13.5" customHeight="1" x14ac:dyDescent="0.3">
      <c r="B537" s="59"/>
      <c r="C537" s="59"/>
      <c r="D537" s="59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</row>
    <row r="538" spans="2:16" ht="13.5" customHeight="1" x14ac:dyDescent="0.3">
      <c r="B538" s="59"/>
      <c r="C538" s="59"/>
      <c r="D538" s="59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</row>
    <row r="539" spans="2:16" ht="13.5" customHeight="1" x14ac:dyDescent="0.3">
      <c r="B539" s="59"/>
      <c r="C539" s="59"/>
      <c r="D539" s="59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</row>
    <row r="540" spans="2:16" ht="13.5" customHeight="1" x14ac:dyDescent="0.3">
      <c r="B540" s="59"/>
      <c r="C540" s="59"/>
      <c r="D540" s="59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</row>
    <row r="541" spans="2:16" ht="13.5" customHeight="1" x14ac:dyDescent="0.3">
      <c r="B541" s="59"/>
      <c r="C541" s="59"/>
      <c r="D541" s="59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</row>
    <row r="542" spans="2:16" ht="13.5" customHeight="1" x14ac:dyDescent="0.3">
      <c r="B542" s="59"/>
      <c r="C542" s="59"/>
      <c r="D542" s="59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</row>
    <row r="543" spans="2:16" ht="13.5" customHeight="1" x14ac:dyDescent="0.3">
      <c r="B543" s="59"/>
      <c r="C543" s="59"/>
      <c r="D543" s="59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</row>
    <row r="544" spans="2:16" ht="13.5" customHeight="1" x14ac:dyDescent="0.3">
      <c r="B544" s="59"/>
      <c r="C544" s="59"/>
      <c r="D544" s="59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</row>
    <row r="545" spans="2:16" ht="13.5" customHeight="1" x14ac:dyDescent="0.3">
      <c r="B545" s="59"/>
      <c r="C545" s="59"/>
      <c r="D545" s="59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</row>
    <row r="546" spans="2:16" ht="13.5" customHeight="1" x14ac:dyDescent="0.3">
      <c r="B546" s="59"/>
      <c r="C546" s="59"/>
      <c r="D546" s="59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</row>
    <row r="547" spans="2:16" ht="13.5" customHeight="1" x14ac:dyDescent="0.3">
      <c r="B547" s="59"/>
      <c r="C547" s="59"/>
      <c r="D547" s="59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</row>
    <row r="548" spans="2:16" ht="13.5" customHeight="1" x14ac:dyDescent="0.3">
      <c r="B548" s="59"/>
      <c r="C548" s="59"/>
      <c r="D548" s="59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</row>
    <row r="549" spans="2:16" ht="13.5" customHeight="1" x14ac:dyDescent="0.3">
      <c r="B549" s="59"/>
      <c r="C549" s="59"/>
      <c r="D549" s="59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</row>
    <row r="550" spans="2:16" ht="13.5" customHeight="1" x14ac:dyDescent="0.3">
      <c r="B550" s="59"/>
      <c r="C550" s="59"/>
      <c r="D550" s="59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</row>
    <row r="551" spans="2:16" ht="13.5" customHeight="1" x14ac:dyDescent="0.3">
      <c r="B551" s="59"/>
      <c r="C551" s="59"/>
      <c r="D551" s="59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</row>
    <row r="552" spans="2:16" ht="13.5" customHeight="1" x14ac:dyDescent="0.3">
      <c r="B552" s="59"/>
      <c r="C552" s="59"/>
      <c r="D552" s="59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</row>
    <row r="553" spans="2:16" ht="13.5" customHeight="1" x14ac:dyDescent="0.3">
      <c r="B553" s="59"/>
      <c r="C553" s="59"/>
      <c r="D553" s="59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</row>
    <row r="554" spans="2:16" ht="13.5" customHeight="1" x14ac:dyDescent="0.3">
      <c r="B554" s="59"/>
      <c r="C554" s="59"/>
      <c r="D554" s="59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</row>
    <row r="555" spans="2:16" ht="13.5" customHeight="1" x14ac:dyDescent="0.3">
      <c r="B555" s="59"/>
      <c r="C555" s="59"/>
      <c r="D555" s="59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</row>
    <row r="556" spans="2:16" ht="13.5" customHeight="1" x14ac:dyDescent="0.3">
      <c r="B556" s="59"/>
      <c r="C556" s="59"/>
      <c r="D556" s="59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</row>
    <row r="557" spans="2:16" ht="13.5" customHeight="1" x14ac:dyDescent="0.3">
      <c r="B557" s="59"/>
      <c r="C557" s="59"/>
      <c r="D557" s="59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</row>
    <row r="558" spans="2:16" ht="13.5" customHeight="1" x14ac:dyDescent="0.3">
      <c r="B558" s="59"/>
      <c r="C558" s="59"/>
      <c r="D558" s="59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</row>
    <row r="559" spans="2:16" ht="13.5" customHeight="1" x14ac:dyDescent="0.3">
      <c r="B559" s="59"/>
      <c r="C559" s="59"/>
      <c r="D559" s="59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</row>
    <row r="560" spans="2:16" ht="13.5" customHeight="1" x14ac:dyDescent="0.3">
      <c r="B560" s="59"/>
      <c r="C560" s="59"/>
      <c r="D560" s="59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</row>
    <row r="561" spans="2:16" ht="13.5" customHeight="1" x14ac:dyDescent="0.3">
      <c r="B561" s="59"/>
      <c r="C561" s="59"/>
      <c r="D561" s="59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</row>
    <row r="562" spans="2:16" ht="13.5" customHeight="1" x14ac:dyDescent="0.3">
      <c r="B562" s="59"/>
      <c r="C562" s="59"/>
      <c r="D562" s="59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</row>
    <row r="563" spans="2:16" ht="13.5" customHeight="1" x14ac:dyDescent="0.3">
      <c r="B563" s="59"/>
      <c r="C563" s="59"/>
      <c r="D563" s="59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</row>
    <row r="564" spans="2:16" ht="13.5" customHeight="1" x14ac:dyDescent="0.3">
      <c r="B564" s="59"/>
      <c r="C564" s="59"/>
      <c r="D564" s="59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</row>
    <row r="565" spans="2:16" ht="13.5" customHeight="1" x14ac:dyDescent="0.3">
      <c r="B565" s="59"/>
      <c r="C565" s="59"/>
      <c r="D565" s="59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</row>
    <row r="566" spans="2:16" ht="13.5" customHeight="1" x14ac:dyDescent="0.3">
      <c r="B566" s="59"/>
      <c r="C566" s="59"/>
      <c r="D566" s="59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</row>
    <row r="567" spans="2:16" ht="13.5" customHeight="1" x14ac:dyDescent="0.3">
      <c r="B567" s="59"/>
      <c r="C567" s="59"/>
      <c r="D567" s="59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</row>
    <row r="568" spans="2:16" ht="13.5" customHeight="1" x14ac:dyDescent="0.3">
      <c r="B568" s="59"/>
      <c r="C568" s="59"/>
      <c r="D568" s="59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</row>
    <row r="569" spans="2:16" ht="13.5" customHeight="1" x14ac:dyDescent="0.3">
      <c r="B569" s="59"/>
      <c r="C569" s="59"/>
      <c r="D569" s="59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</row>
    <row r="570" spans="2:16" ht="13.5" customHeight="1" x14ac:dyDescent="0.3">
      <c r="B570" s="59"/>
      <c r="C570" s="59"/>
      <c r="D570" s="59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</row>
    <row r="571" spans="2:16" ht="13.5" customHeight="1" x14ac:dyDescent="0.3">
      <c r="B571" s="59"/>
      <c r="C571" s="59"/>
      <c r="D571" s="59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</row>
    <row r="572" spans="2:16" ht="13.5" customHeight="1" x14ac:dyDescent="0.3">
      <c r="B572" s="59"/>
      <c r="C572" s="59"/>
      <c r="D572" s="59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</row>
    <row r="573" spans="2:16" ht="13.5" customHeight="1" x14ac:dyDescent="0.3">
      <c r="B573" s="59"/>
      <c r="C573" s="59"/>
      <c r="D573" s="59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</row>
    <row r="574" spans="2:16" ht="13.5" customHeight="1" x14ac:dyDescent="0.3">
      <c r="B574" s="59"/>
      <c r="C574" s="59"/>
      <c r="D574" s="59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</row>
    <row r="575" spans="2:16" ht="13.5" customHeight="1" x14ac:dyDescent="0.3">
      <c r="B575" s="59"/>
      <c r="C575" s="59"/>
      <c r="D575" s="59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</row>
    <row r="576" spans="2:16" ht="13.5" customHeight="1" x14ac:dyDescent="0.3">
      <c r="B576" s="59"/>
      <c r="C576" s="59"/>
      <c r="D576" s="59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</row>
    <row r="577" spans="2:16" ht="13.5" customHeight="1" x14ac:dyDescent="0.3">
      <c r="B577" s="59"/>
      <c r="C577" s="59"/>
      <c r="D577" s="59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</row>
    <row r="578" spans="2:16" ht="13.5" customHeight="1" x14ac:dyDescent="0.3">
      <c r="B578" s="59"/>
      <c r="C578" s="59"/>
      <c r="D578" s="59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</row>
    <row r="579" spans="2:16" ht="13.5" customHeight="1" x14ac:dyDescent="0.3">
      <c r="B579" s="59"/>
      <c r="C579" s="59"/>
      <c r="D579" s="59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</row>
    <row r="580" spans="2:16" ht="13.5" customHeight="1" x14ac:dyDescent="0.3">
      <c r="B580" s="59"/>
      <c r="C580" s="59"/>
      <c r="D580" s="59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</row>
    <row r="581" spans="2:16" ht="13.5" customHeight="1" x14ac:dyDescent="0.3">
      <c r="B581" s="59"/>
      <c r="C581" s="59"/>
      <c r="D581" s="59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</row>
    <row r="582" spans="2:16" ht="13.5" customHeight="1" x14ac:dyDescent="0.3">
      <c r="B582" s="59"/>
      <c r="C582" s="59"/>
      <c r="D582" s="59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</row>
    <row r="583" spans="2:16" ht="13.5" customHeight="1" x14ac:dyDescent="0.3">
      <c r="B583" s="59"/>
      <c r="C583" s="59"/>
      <c r="D583" s="59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</row>
    <row r="584" spans="2:16" ht="13.5" customHeight="1" x14ac:dyDescent="0.3">
      <c r="B584" s="59"/>
      <c r="C584" s="59"/>
      <c r="D584" s="59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</row>
    <row r="585" spans="2:16" ht="13.5" customHeight="1" x14ac:dyDescent="0.3">
      <c r="B585" s="59"/>
      <c r="C585" s="59"/>
      <c r="D585" s="59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</row>
    <row r="586" spans="2:16" ht="13.5" customHeight="1" x14ac:dyDescent="0.3">
      <c r="B586" s="59"/>
      <c r="C586" s="59"/>
      <c r="D586" s="59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</row>
    <row r="587" spans="2:16" ht="13.5" customHeight="1" x14ac:dyDescent="0.3">
      <c r="B587" s="59"/>
      <c r="C587" s="59"/>
      <c r="D587" s="59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</row>
    <row r="588" spans="2:16" ht="13.5" customHeight="1" x14ac:dyDescent="0.3">
      <c r="B588" s="59"/>
      <c r="C588" s="59"/>
      <c r="D588" s="59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</row>
    <row r="589" spans="2:16" ht="13.5" customHeight="1" x14ac:dyDescent="0.3">
      <c r="B589" s="59"/>
      <c r="C589" s="59"/>
      <c r="D589" s="59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</row>
    <row r="590" spans="2:16" ht="13.5" customHeight="1" x14ac:dyDescent="0.3">
      <c r="B590" s="59"/>
      <c r="C590" s="59"/>
      <c r="D590" s="59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</row>
    <row r="591" spans="2:16" ht="13.5" customHeight="1" x14ac:dyDescent="0.3">
      <c r="B591" s="59"/>
      <c r="C591" s="59"/>
      <c r="D591" s="59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</row>
    <row r="592" spans="2:16" ht="13.5" customHeight="1" x14ac:dyDescent="0.3">
      <c r="B592" s="59"/>
      <c r="C592" s="59"/>
      <c r="D592" s="59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</row>
    <row r="593" spans="2:16" ht="13.5" customHeight="1" x14ac:dyDescent="0.3">
      <c r="B593" s="59"/>
      <c r="C593" s="59"/>
      <c r="D593" s="59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</row>
    <row r="594" spans="2:16" ht="13.5" customHeight="1" x14ac:dyDescent="0.3">
      <c r="B594" s="59"/>
      <c r="C594" s="59"/>
      <c r="D594" s="59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</row>
    <row r="595" spans="2:16" ht="13.5" customHeight="1" x14ac:dyDescent="0.3">
      <c r="B595" s="59"/>
      <c r="C595" s="59"/>
      <c r="D595" s="59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</row>
    <row r="596" spans="2:16" ht="13.5" customHeight="1" x14ac:dyDescent="0.3">
      <c r="B596" s="59"/>
      <c r="C596" s="59"/>
      <c r="D596" s="59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</row>
    <row r="597" spans="2:16" ht="13.5" customHeight="1" x14ac:dyDescent="0.3">
      <c r="B597" s="59"/>
      <c r="C597" s="59"/>
      <c r="D597" s="59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</row>
    <row r="598" spans="2:16" ht="13.5" customHeight="1" x14ac:dyDescent="0.3">
      <c r="B598" s="59"/>
      <c r="C598" s="59"/>
      <c r="D598" s="59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</row>
    <row r="599" spans="2:16" ht="13.5" customHeight="1" x14ac:dyDescent="0.3">
      <c r="B599" s="59"/>
      <c r="C599" s="59"/>
      <c r="D599" s="59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</row>
    <row r="600" spans="2:16" ht="13.5" customHeight="1" x14ac:dyDescent="0.3">
      <c r="B600" s="59"/>
      <c r="C600" s="59"/>
      <c r="D600" s="59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</row>
    <row r="601" spans="2:16" ht="13.5" customHeight="1" x14ac:dyDescent="0.3">
      <c r="B601" s="59"/>
      <c r="C601" s="59"/>
      <c r="D601" s="59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</row>
    <row r="602" spans="2:16" ht="13.5" customHeight="1" x14ac:dyDescent="0.3">
      <c r="B602" s="59"/>
      <c r="C602" s="59"/>
      <c r="D602" s="59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</row>
    <row r="603" spans="2:16" ht="13.5" customHeight="1" x14ac:dyDescent="0.3">
      <c r="B603" s="59"/>
      <c r="C603" s="59"/>
      <c r="D603" s="59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</row>
    <row r="604" spans="2:16" ht="13.5" customHeight="1" x14ac:dyDescent="0.3">
      <c r="B604" s="59"/>
      <c r="C604" s="59"/>
      <c r="D604" s="59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</row>
    <row r="605" spans="2:16" ht="13.5" customHeight="1" x14ac:dyDescent="0.3">
      <c r="B605" s="59"/>
      <c r="C605" s="59"/>
      <c r="D605" s="59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</row>
    <row r="606" spans="2:16" ht="13.5" customHeight="1" x14ac:dyDescent="0.3">
      <c r="B606" s="59"/>
      <c r="C606" s="59"/>
      <c r="D606" s="59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</row>
    <row r="607" spans="2:16" ht="13.5" customHeight="1" x14ac:dyDescent="0.3">
      <c r="B607" s="59"/>
      <c r="C607" s="59"/>
      <c r="D607" s="59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</row>
    <row r="608" spans="2:16" ht="13.5" customHeight="1" x14ac:dyDescent="0.3">
      <c r="B608" s="59"/>
      <c r="C608" s="59"/>
      <c r="D608" s="59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</row>
    <row r="609" spans="2:16" ht="13.5" customHeight="1" x14ac:dyDescent="0.3">
      <c r="B609" s="59"/>
      <c r="C609" s="59"/>
      <c r="D609" s="59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</row>
    <row r="610" spans="2:16" ht="13.5" customHeight="1" x14ac:dyDescent="0.3">
      <c r="B610" s="59"/>
      <c r="C610" s="59"/>
      <c r="D610" s="59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</row>
    <row r="611" spans="2:16" ht="13.5" customHeight="1" x14ac:dyDescent="0.3">
      <c r="B611" s="59"/>
      <c r="C611" s="59"/>
      <c r="D611" s="59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</row>
    <row r="612" spans="2:16" ht="13.5" customHeight="1" x14ac:dyDescent="0.3">
      <c r="B612" s="59"/>
      <c r="C612" s="59"/>
      <c r="D612" s="59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</row>
    <row r="613" spans="2:16" ht="13.5" customHeight="1" x14ac:dyDescent="0.3">
      <c r="B613" s="59"/>
      <c r="C613" s="59"/>
      <c r="D613" s="59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</row>
    <row r="614" spans="2:16" ht="13.5" customHeight="1" x14ac:dyDescent="0.3">
      <c r="B614" s="59"/>
      <c r="C614" s="59"/>
      <c r="D614" s="59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</row>
    <row r="615" spans="2:16" ht="13.5" customHeight="1" x14ac:dyDescent="0.3">
      <c r="B615" s="59"/>
      <c r="C615" s="59"/>
      <c r="D615" s="59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</row>
    <row r="616" spans="2:16" ht="13.5" customHeight="1" x14ac:dyDescent="0.3">
      <c r="B616" s="59"/>
      <c r="C616" s="59"/>
      <c r="D616" s="59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</row>
    <row r="617" spans="2:16" ht="13.5" customHeight="1" x14ac:dyDescent="0.3">
      <c r="B617" s="59"/>
      <c r="C617" s="59"/>
      <c r="D617" s="59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</row>
    <row r="618" spans="2:16" ht="13.5" customHeight="1" x14ac:dyDescent="0.3">
      <c r="B618" s="59"/>
      <c r="C618" s="59"/>
      <c r="D618" s="59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</row>
    <row r="619" spans="2:16" ht="13.5" customHeight="1" x14ac:dyDescent="0.3">
      <c r="B619" s="59"/>
      <c r="C619" s="59"/>
      <c r="D619" s="59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</row>
    <row r="620" spans="2:16" ht="13.5" customHeight="1" x14ac:dyDescent="0.3">
      <c r="B620" s="59"/>
      <c r="C620" s="59"/>
      <c r="D620" s="59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</row>
    <row r="621" spans="2:16" ht="13.5" customHeight="1" x14ac:dyDescent="0.3">
      <c r="B621" s="59"/>
      <c r="C621" s="59"/>
      <c r="D621" s="59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</row>
    <row r="622" spans="2:16" ht="13.5" customHeight="1" x14ac:dyDescent="0.3">
      <c r="B622" s="59"/>
      <c r="C622" s="59"/>
      <c r="D622" s="59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</row>
    <row r="623" spans="2:16" ht="13.5" customHeight="1" x14ac:dyDescent="0.3">
      <c r="B623" s="59"/>
      <c r="C623" s="59"/>
      <c r="D623" s="59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</row>
    <row r="624" spans="2:16" ht="13.5" customHeight="1" x14ac:dyDescent="0.3">
      <c r="B624" s="59"/>
      <c r="C624" s="59"/>
      <c r="D624" s="59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</row>
    <row r="625" spans="2:16" ht="13.5" customHeight="1" x14ac:dyDescent="0.3">
      <c r="B625" s="59"/>
      <c r="C625" s="59"/>
      <c r="D625" s="59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</row>
    <row r="626" spans="2:16" ht="13.5" customHeight="1" x14ac:dyDescent="0.3">
      <c r="B626" s="59"/>
      <c r="C626" s="59"/>
      <c r="D626" s="59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</row>
    <row r="627" spans="2:16" ht="13.5" customHeight="1" x14ac:dyDescent="0.3">
      <c r="B627" s="59"/>
      <c r="C627" s="59"/>
      <c r="D627" s="59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</row>
    <row r="628" spans="2:16" ht="13.5" customHeight="1" x14ac:dyDescent="0.3">
      <c r="B628" s="59"/>
      <c r="C628" s="59"/>
      <c r="D628" s="59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</row>
    <row r="629" spans="2:16" ht="13.5" customHeight="1" x14ac:dyDescent="0.3">
      <c r="B629" s="59"/>
      <c r="C629" s="59"/>
      <c r="D629" s="59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</row>
    <row r="630" spans="2:16" ht="13.5" customHeight="1" x14ac:dyDescent="0.3">
      <c r="B630" s="59"/>
      <c r="C630" s="59"/>
      <c r="D630" s="59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</row>
    <row r="631" spans="2:16" ht="13.5" customHeight="1" x14ac:dyDescent="0.3">
      <c r="B631" s="59"/>
      <c r="C631" s="59"/>
      <c r="D631" s="59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</row>
    <row r="632" spans="2:16" ht="13.5" customHeight="1" x14ac:dyDescent="0.3">
      <c r="B632" s="59"/>
      <c r="C632" s="59"/>
      <c r="D632" s="59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</row>
    <row r="633" spans="2:16" ht="13.5" customHeight="1" x14ac:dyDescent="0.3">
      <c r="B633" s="59"/>
      <c r="C633" s="59"/>
      <c r="D633" s="59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</row>
    <row r="634" spans="2:16" ht="13.5" customHeight="1" x14ac:dyDescent="0.3">
      <c r="B634" s="59"/>
      <c r="C634" s="59"/>
      <c r="D634" s="59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</row>
    <row r="635" spans="2:16" ht="13.5" customHeight="1" x14ac:dyDescent="0.3">
      <c r="B635" s="59"/>
      <c r="C635" s="59"/>
      <c r="D635" s="59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</row>
    <row r="636" spans="2:16" ht="13.5" customHeight="1" x14ac:dyDescent="0.3">
      <c r="B636" s="59"/>
      <c r="C636" s="59"/>
      <c r="D636" s="59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</row>
    <row r="637" spans="2:16" ht="13.5" customHeight="1" x14ac:dyDescent="0.3">
      <c r="B637" s="59"/>
      <c r="C637" s="59"/>
      <c r="D637" s="59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</row>
    <row r="638" spans="2:16" ht="13.5" customHeight="1" x14ac:dyDescent="0.3">
      <c r="B638" s="59"/>
      <c r="C638" s="59"/>
      <c r="D638" s="59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</row>
    <row r="639" spans="2:16" ht="13.5" customHeight="1" x14ac:dyDescent="0.3">
      <c r="B639" s="59"/>
      <c r="C639" s="59"/>
      <c r="D639" s="59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</row>
    <row r="640" spans="2:16" ht="13.5" customHeight="1" x14ac:dyDescent="0.3">
      <c r="B640" s="59"/>
      <c r="C640" s="59"/>
      <c r="D640" s="59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</row>
    <row r="641" spans="2:16" ht="13.5" customHeight="1" x14ac:dyDescent="0.3">
      <c r="B641" s="59"/>
      <c r="C641" s="59"/>
      <c r="D641" s="59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</row>
    <row r="642" spans="2:16" ht="13.5" customHeight="1" x14ac:dyDescent="0.3">
      <c r="B642" s="59"/>
      <c r="C642" s="59"/>
      <c r="D642" s="59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</row>
    <row r="643" spans="2:16" ht="13.5" customHeight="1" x14ac:dyDescent="0.3">
      <c r="B643" s="59"/>
      <c r="C643" s="59"/>
      <c r="D643" s="59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</row>
    <row r="644" spans="2:16" ht="13.5" customHeight="1" x14ac:dyDescent="0.3">
      <c r="B644" s="59"/>
      <c r="C644" s="59"/>
      <c r="D644" s="59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</row>
    <row r="645" spans="2:16" ht="13.5" customHeight="1" x14ac:dyDescent="0.3">
      <c r="B645" s="59"/>
      <c r="C645" s="59"/>
      <c r="D645" s="59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</row>
    <row r="646" spans="2:16" ht="13.5" customHeight="1" x14ac:dyDescent="0.3">
      <c r="B646" s="59"/>
      <c r="C646" s="59"/>
      <c r="D646" s="59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</row>
    <row r="647" spans="2:16" ht="13.5" customHeight="1" x14ac:dyDescent="0.3">
      <c r="B647" s="59"/>
      <c r="C647" s="59"/>
      <c r="D647" s="59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</row>
    <row r="648" spans="2:16" ht="13.5" customHeight="1" x14ac:dyDescent="0.3">
      <c r="B648" s="59"/>
      <c r="C648" s="59"/>
      <c r="D648" s="59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</row>
    <row r="649" spans="2:16" ht="13.5" customHeight="1" x14ac:dyDescent="0.3">
      <c r="B649" s="59"/>
      <c r="C649" s="59"/>
      <c r="D649" s="59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</row>
    <row r="650" spans="2:16" ht="13.5" customHeight="1" x14ac:dyDescent="0.3">
      <c r="B650" s="59"/>
      <c r="C650" s="59"/>
      <c r="D650" s="59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</row>
    <row r="651" spans="2:16" ht="13.5" customHeight="1" x14ac:dyDescent="0.3">
      <c r="B651" s="59"/>
      <c r="C651" s="59"/>
      <c r="D651" s="59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</row>
    <row r="652" spans="2:16" ht="13.5" customHeight="1" x14ac:dyDescent="0.3">
      <c r="B652" s="59"/>
      <c r="C652" s="59"/>
      <c r="D652" s="59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</row>
    <row r="653" spans="2:16" ht="13.5" customHeight="1" x14ac:dyDescent="0.3">
      <c r="B653" s="59"/>
      <c r="C653" s="59"/>
      <c r="D653" s="59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</row>
    <row r="654" spans="2:16" ht="13.5" customHeight="1" x14ac:dyDescent="0.3">
      <c r="B654" s="59"/>
      <c r="C654" s="59"/>
      <c r="D654" s="59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</row>
    <row r="655" spans="2:16" ht="13.5" customHeight="1" x14ac:dyDescent="0.3">
      <c r="B655" s="59"/>
      <c r="C655" s="59"/>
      <c r="D655" s="59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</row>
    <row r="656" spans="2:16" ht="13.5" customHeight="1" x14ac:dyDescent="0.3">
      <c r="B656" s="59"/>
      <c r="C656" s="59"/>
      <c r="D656" s="59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</row>
    <row r="657" spans="2:16" ht="13.5" customHeight="1" x14ac:dyDescent="0.3">
      <c r="B657" s="59"/>
      <c r="C657" s="59"/>
      <c r="D657" s="59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</row>
    <row r="658" spans="2:16" ht="13.5" customHeight="1" x14ac:dyDescent="0.3">
      <c r="B658" s="59"/>
      <c r="C658" s="59"/>
      <c r="D658" s="59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</row>
    <row r="659" spans="2:16" ht="13.5" customHeight="1" x14ac:dyDescent="0.3">
      <c r="B659" s="59"/>
      <c r="C659" s="59"/>
      <c r="D659" s="59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</row>
    <row r="660" spans="2:16" ht="13.5" customHeight="1" x14ac:dyDescent="0.3">
      <c r="B660" s="59"/>
      <c r="C660" s="59"/>
      <c r="D660" s="59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</row>
    <row r="661" spans="2:16" ht="13.5" customHeight="1" x14ac:dyDescent="0.3">
      <c r="B661" s="59"/>
      <c r="C661" s="59"/>
      <c r="D661" s="59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</row>
    <row r="662" spans="2:16" ht="13.5" customHeight="1" x14ac:dyDescent="0.3">
      <c r="B662" s="59"/>
      <c r="C662" s="59"/>
      <c r="D662" s="59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</row>
    <row r="663" spans="2:16" ht="13.5" customHeight="1" x14ac:dyDescent="0.3">
      <c r="B663" s="59"/>
      <c r="C663" s="59"/>
      <c r="D663" s="59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</row>
    <row r="664" spans="2:16" ht="13.5" customHeight="1" x14ac:dyDescent="0.3">
      <c r="B664" s="59"/>
      <c r="C664" s="59"/>
      <c r="D664" s="59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</row>
    <row r="665" spans="2:16" ht="13.5" customHeight="1" x14ac:dyDescent="0.3">
      <c r="B665" s="59"/>
      <c r="C665" s="59"/>
      <c r="D665" s="59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</row>
    <row r="666" spans="2:16" ht="13.5" customHeight="1" x14ac:dyDescent="0.3">
      <c r="B666" s="59"/>
      <c r="C666" s="59"/>
      <c r="D666" s="59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</row>
    <row r="667" spans="2:16" ht="13.5" customHeight="1" x14ac:dyDescent="0.3">
      <c r="B667" s="59"/>
      <c r="C667" s="59"/>
      <c r="D667" s="59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</row>
    <row r="668" spans="2:16" ht="13.5" customHeight="1" x14ac:dyDescent="0.3">
      <c r="B668" s="59"/>
      <c r="C668" s="59"/>
      <c r="D668" s="59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</row>
    <row r="669" spans="2:16" ht="13.5" customHeight="1" x14ac:dyDescent="0.3">
      <c r="B669" s="59"/>
      <c r="C669" s="59"/>
      <c r="D669" s="59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</row>
    <row r="670" spans="2:16" ht="13.5" customHeight="1" x14ac:dyDescent="0.3">
      <c r="B670" s="59"/>
      <c r="C670" s="59"/>
      <c r="D670" s="59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</row>
    <row r="671" spans="2:16" ht="13.5" customHeight="1" x14ac:dyDescent="0.3">
      <c r="B671" s="59"/>
      <c r="C671" s="59"/>
      <c r="D671" s="59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</row>
    <row r="672" spans="2:16" ht="13.5" customHeight="1" x14ac:dyDescent="0.3">
      <c r="B672" s="59"/>
      <c r="C672" s="59"/>
      <c r="D672" s="59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</row>
    <row r="673" spans="2:16" ht="13.5" customHeight="1" x14ac:dyDescent="0.3">
      <c r="B673" s="59"/>
      <c r="C673" s="59"/>
      <c r="D673" s="59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</row>
    <row r="674" spans="2:16" ht="13.5" customHeight="1" x14ac:dyDescent="0.3">
      <c r="B674" s="59"/>
      <c r="C674" s="59"/>
      <c r="D674" s="59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</row>
    <row r="675" spans="2:16" ht="13.5" customHeight="1" x14ac:dyDescent="0.3">
      <c r="B675" s="59"/>
      <c r="C675" s="59"/>
      <c r="D675" s="59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</row>
    <row r="676" spans="2:16" ht="13.5" customHeight="1" x14ac:dyDescent="0.3">
      <c r="B676" s="59"/>
      <c r="C676" s="59"/>
      <c r="D676" s="59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</row>
    <row r="677" spans="2:16" ht="13.5" customHeight="1" x14ac:dyDescent="0.3">
      <c r="B677" s="59"/>
      <c r="C677" s="59"/>
      <c r="D677" s="59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</row>
    <row r="678" spans="2:16" ht="13.5" customHeight="1" x14ac:dyDescent="0.3">
      <c r="B678" s="59"/>
      <c r="C678" s="59"/>
      <c r="D678" s="59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</row>
    <row r="679" spans="2:16" ht="13.5" customHeight="1" x14ac:dyDescent="0.3">
      <c r="B679" s="59"/>
      <c r="C679" s="59"/>
      <c r="D679" s="59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</row>
    <row r="680" spans="2:16" ht="13.5" customHeight="1" x14ac:dyDescent="0.3">
      <c r="B680" s="59"/>
      <c r="C680" s="59"/>
      <c r="D680" s="59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</row>
    <row r="681" spans="2:16" ht="13.5" customHeight="1" x14ac:dyDescent="0.3">
      <c r="B681" s="59"/>
      <c r="C681" s="59"/>
      <c r="D681" s="59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</row>
    <row r="682" spans="2:16" ht="13.5" customHeight="1" x14ac:dyDescent="0.3">
      <c r="B682" s="59"/>
      <c r="C682" s="59"/>
      <c r="D682" s="59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</row>
    <row r="683" spans="2:16" ht="13.5" customHeight="1" x14ac:dyDescent="0.3">
      <c r="B683" s="59"/>
      <c r="C683" s="59"/>
      <c r="D683" s="59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</row>
    <row r="684" spans="2:16" ht="13.5" customHeight="1" x14ac:dyDescent="0.3">
      <c r="B684" s="59"/>
      <c r="C684" s="59"/>
      <c r="D684" s="59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</row>
    <row r="685" spans="2:16" ht="13.5" customHeight="1" x14ac:dyDescent="0.3">
      <c r="B685" s="59"/>
      <c r="C685" s="59"/>
      <c r="D685" s="59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</row>
    <row r="686" spans="2:16" ht="13.5" customHeight="1" x14ac:dyDescent="0.3">
      <c r="B686" s="59"/>
      <c r="C686" s="59"/>
      <c r="D686" s="59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</row>
    <row r="687" spans="2:16" ht="13.5" customHeight="1" x14ac:dyDescent="0.3">
      <c r="B687" s="59"/>
      <c r="C687" s="59"/>
      <c r="D687" s="59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</row>
    <row r="688" spans="2:16" ht="13.5" customHeight="1" x14ac:dyDescent="0.3">
      <c r="B688" s="59"/>
      <c r="C688" s="59"/>
      <c r="D688" s="59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</row>
    <row r="689" spans="2:16" ht="13.5" customHeight="1" x14ac:dyDescent="0.3">
      <c r="B689" s="59"/>
      <c r="C689" s="59"/>
      <c r="D689" s="59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</row>
    <row r="690" spans="2:16" ht="13.5" customHeight="1" x14ac:dyDescent="0.3">
      <c r="B690" s="59"/>
      <c r="C690" s="59"/>
      <c r="D690" s="59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</row>
    <row r="691" spans="2:16" ht="13.5" customHeight="1" x14ac:dyDescent="0.3">
      <c r="B691" s="59"/>
      <c r="C691" s="59"/>
      <c r="D691" s="59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</row>
    <row r="692" spans="2:16" ht="13.5" customHeight="1" x14ac:dyDescent="0.3">
      <c r="B692" s="59"/>
      <c r="C692" s="59"/>
      <c r="D692" s="59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</row>
    <row r="693" spans="2:16" ht="13.5" customHeight="1" x14ac:dyDescent="0.3">
      <c r="B693" s="59"/>
      <c r="C693" s="59"/>
      <c r="D693" s="59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</row>
    <row r="694" spans="2:16" ht="13.5" customHeight="1" x14ac:dyDescent="0.3">
      <c r="B694" s="59"/>
      <c r="C694" s="59"/>
      <c r="D694" s="59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</row>
    <row r="695" spans="2:16" ht="13.5" customHeight="1" x14ac:dyDescent="0.3">
      <c r="B695" s="59"/>
      <c r="C695" s="59"/>
      <c r="D695" s="59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</row>
    <row r="696" spans="2:16" ht="13.5" customHeight="1" x14ac:dyDescent="0.3">
      <c r="B696" s="59"/>
      <c r="C696" s="59"/>
      <c r="D696" s="59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</row>
    <row r="697" spans="2:16" ht="13.5" customHeight="1" x14ac:dyDescent="0.3">
      <c r="B697" s="59"/>
      <c r="C697" s="59"/>
      <c r="D697" s="59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</row>
    <row r="698" spans="2:16" ht="13.5" customHeight="1" x14ac:dyDescent="0.3">
      <c r="B698" s="59"/>
      <c r="C698" s="59"/>
      <c r="D698" s="59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</row>
    <row r="699" spans="2:16" ht="13.5" customHeight="1" x14ac:dyDescent="0.3">
      <c r="B699" s="59"/>
      <c r="C699" s="59"/>
      <c r="D699" s="59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</row>
    <row r="700" spans="2:16" ht="13.5" customHeight="1" x14ac:dyDescent="0.3">
      <c r="B700" s="59"/>
      <c r="C700" s="59"/>
      <c r="D700" s="59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</row>
    <row r="701" spans="2:16" ht="13.5" customHeight="1" x14ac:dyDescent="0.3">
      <c r="B701" s="59"/>
      <c r="C701" s="59"/>
      <c r="D701" s="59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</row>
    <row r="702" spans="2:16" ht="13.5" customHeight="1" x14ac:dyDescent="0.3">
      <c r="B702" s="59"/>
      <c r="C702" s="59"/>
      <c r="D702" s="59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</row>
    <row r="703" spans="2:16" ht="13.5" customHeight="1" x14ac:dyDescent="0.3">
      <c r="B703" s="59"/>
      <c r="C703" s="59"/>
      <c r="D703" s="59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</row>
    <row r="704" spans="2:16" ht="13.5" customHeight="1" x14ac:dyDescent="0.3">
      <c r="B704" s="59"/>
      <c r="C704" s="59"/>
      <c r="D704" s="59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</row>
    <row r="705" spans="2:16" ht="13.5" customHeight="1" x14ac:dyDescent="0.3">
      <c r="B705" s="59"/>
      <c r="C705" s="59"/>
      <c r="D705" s="59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</row>
    <row r="706" spans="2:16" ht="13.5" customHeight="1" x14ac:dyDescent="0.3">
      <c r="B706" s="59"/>
      <c r="C706" s="59"/>
      <c r="D706" s="59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</row>
    <row r="707" spans="2:16" ht="13.5" customHeight="1" x14ac:dyDescent="0.3">
      <c r="B707" s="59"/>
      <c r="C707" s="59"/>
      <c r="D707" s="59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</row>
    <row r="708" spans="2:16" ht="13.5" customHeight="1" x14ac:dyDescent="0.3">
      <c r="B708" s="59"/>
      <c r="C708" s="59"/>
      <c r="D708" s="59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</row>
    <row r="709" spans="2:16" ht="13.5" customHeight="1" x14ac:dyDescent="0.3">
      <c r="B709" s="59"/>
      <c r="C709" s="59"/>
      <c r="D709" s="59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</row>
    <row r="710" spans="2:16" ht="13.5" customHeight="1" x14ac:dyDescent="0.3">
      <c r="B710" s="59"/>
      <c r="C710" s="59"/>
      <c r="D710" s="59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</row>
    <row r="711" spans="2:16" ht="13.5" customHeight="1" x14ac:dyDescent="0.3">
      <c r="B711" s="59"/>
      <c r="C711" s="59"/>
      <c r="D711" s="59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</row>
    <row r="712" spans="2:16" ht="13.5" customHeight="1" x14ac:dyDescent="0.3">
      <c r="B712" s="59"/>
      <c r="C712" s="59"/>
      <c r="D712" s="59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</row>
    <row r="713" spans="2:16" ht="13.5" customHeight="1" x14ac:dyDescent="0.3">
      <c r="B713" s="59"/>
      <c r="C713" s="59"/>
      <c r="D713" s="59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</row>
    <row r="714" spans="2:16" ht="13.5" customHeight="1" x14ac:dyDescent="0.3">
      <c r="B714" s="59"/>
      <c r="C714" s="59"/>
      <c r="D714" s="59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</row>
    <row r="715" spans="2:16" ht="13.5" customHeight="1" x14ac:dyDescent="0.3">
      <c r="B715" s="59"/>
      <c r="C715" s="59"/>
      <c r="D715" s="59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</row>
    <row r="716" spans="2:16" ht="13.5" customHeight="1" x14ac:dyDescent="0.3">
      <c r="B716" s="59"/>
      <c r="C716" s="59"/>
      <c r="D716" s="59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</row>
    <row r="717" spans="2:16" ht="13.5" customHeight="1" x14ac:dyDescent="0.3">
      <c r="B717" s="59"/>
      <c r="C717" s="59"/>
      <c r="D717" s="59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</row>
    <row r="718" spans="2:16" ht="13.5" customHeight="1" x14ac:dyDescent="0.3">
      <c r="B718" s="59"/>
      <c r="C718" s="59"/>
      <c r="D718" s="59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</row>
    <row r="719" spans="2:16" ht="13.5" customHeight="1" x14ac:dyDescent="0.3">
      <c r="B719" s="59"/>
      <c r="C719" s="59"/>
      <c r="D719" s="59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</row>
    <row r="720" spans="2:16" ht="13.5" customHeight="1" x14ac:dyDescent="0.3">
      <c r="B720" s="59"/>
      <c r="C720" s="59"/>
      <c r="D720" s="59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</row>
    <row r="721" spans="2:16" ht="13.5" customHeight="1" x14ac:dyDescent="0.3">
      <c r="B721" s="59"/>
      <c r="C721" s="59"/>
      <c r="D721" s="59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</row>
    <row r="722" spans="2:16" ht="13.5" customHeight="1" x14ac:dyDescent="0.3">
      <c r="B722" s="59"/>
      <c r="C722" s="59"/>
      <c r="D722" s="59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</row>
    <row r="723" spans="2:16" ht="13.5" customHeight="1" x14ac:dyDescent="0.3">
      <c r="B723" s="59"/>
      <c r="C723" s="59"/>
      <c r="D723" s="59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</row>
    <row r="724" spans="2:16" ht="13.5" customHeight="1" x14ac:dyDescent="0.3">
      <c r="B724" s="59"/>
      <c r="C724" s="59"/>
      <c r="D724" s="59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</row>
    <row r="725" spans="2:16" ht="13.5" customHeight="1" x14ac:dyDescent="0.3">
      <c r="B725" s="59"/>
      <c r="C725" s="59"/>
      <c r="D725" s="59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</row>
    <row r="726" spans="2:16" ht="13.5" customHeight="1" x14ac:dyDescent="0.3">
      <c r="B726" s="59"/>
      <c r="C726" s="59"/>
      <c r="D726" s="59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</row>
    <row r="727" spans="2:16" ht="13.5" customHeight="1" x14ac:dyDescent="0.3">
      <c r="B727" s="59"/>
      <c r="C727" s="59"/>
      <c r="D727" s="59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</row>
    <row r="728" spans="2:16" ht="13.5" customHeight="1" x14ac:dyDescent="0.3">
      <c r="B728" s="59"/>
      <c r="C728" s="59"/>
      <c r="D728" s="59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</row>
    <row r="729" spans="2:16" ht="13.5" customHeight="1" x14ac:dyDescent="0.3">
      <c r="B729" s="59"/>
      <c r="C729" s="59"/>
      <c r="D729" s="59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4"/>
    </row>
    <row r="730" spans="2:16" ht="13.5" customHeight="1" x14ac:dyDescent="0.3">
      <c r="B730" s="59"/>
      <c r="C730" s="59"/>
      <c r="D730" s="59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</row>
    <row r="731" spans="2:16" ht="13.5" customHeight="1" x14ac:dyDescent="0.3">
      <c r="B731" s="59"/>
      <c r="C731" s="59"/>
      <c r="D731" s="59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</row>
    <row r="732" spans="2:16" ht="13.5" customHeight="1" x14ac:dyDescent="0.3">
      <c r="B732" s="59"/>
      <c r="C732" s="59"/>
      <c r="D732" s="59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</row>
    <row r="733" spans="2:16" ht="13.5" customHeight="1" x14ac:dyDescent="0.3">
      <c r="B733" s="59"/>
      <c r="C733" s="59"/>
      <c r="D733" s="59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</row>
    <row r="734" spans="2:16" ht="13.5" customHeight="1" x14ac:dyDescent="0.3">
      <c r="B734" s="59"/>
      <c r="C734" s="59"/>
      <c r="D734" s="59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</row>
    <row r="735" spans="2:16" ht="13.5" customHeight="1" x14ac:dyDescent="0.3">
      <c r="B735" s="59"/>
      <c r="C735" s="59"/>
      <c r="D735" s="59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</row>
    <row r="736" spans="2:16" ht="13.5" customHeight="1" x14ac:dyDescent="0.3">
      <c r="B736" s="59"/>
      <c r="C736" s="59"/>
      <c r="D736" s="59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4"/>
    </row>
    <row r="737" spans="2:16" ht="13.5" customHeight="1" x14ac:dyDescent="0.3">
      <c r="B737" s="59"/>
      <c r="C737" s="59"/>
      <c r="D737" s="59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</row>
    <row r="738" spans="2:16" ht="13.5" customHeight="1" x14ac:dyDescent="0.3">
      <c r="B738" s="59"/>
      <c r="C738" s="59"/>
      <c r="D738" s="59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</row>
    <row r="739" spans="2:16" ht="13.5" customHeight="1" x14ac:dyDescent="0.3">
      <c r="B739" s="59"/>
      <c r="C739" s="59"/>
      <c r="D739" s="59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</row>
    <row r="740" spans="2:16" ht="13.5" customHeight="1" x14ac:dyDescent="0.3">
      <c r="B740" s="59"/>
      <c r="C740" s="59"/>
      <c r="D740" s="59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</row>
    <row r="741" spans="2:16" ht="13.5" customHeight="1" x14ac:dyDescent="0.3">
      <c r="B741" s="59"/>
      <c r="C741" s="59"/>
      <c r="D741" s="59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</row>
    <row r="742" spans="2:16" ht="13.5" customHeight="1" x14ac:dyDescent="0.3">
      <c r="B742" s="59"/>
      <c r="C742" s="59"/>
      <c r="D742" s="59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</row>
    <row r="743" spans="2:16" ht="13.5" customHeight="1" x14ac:dyDescent="0.3">
      <c r="B743" s="59"/>
      <c r="C743" s="59"/>
      <c r="D743" s="59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</row>
    <row r="744" spans="2:16" ht="13.5" customHeight="1" x14ac:dyDescent="0.3">
      <c r="B744" s="59"/>
      <c r="C744" s="59"/>
      <c r="D744" s="59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</row>
    <row r="745" spans="2:16" ht="13.5" customHeight="1" x14ac:dyDescent="0.3">
      <c r="B745" s="59"/>
      <c r="C745" s="59"/>
      <c r="D745" s="59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</row>
    <row r="746" spans="2:16" ht="13.5" customHeight="1" x14ac:dyDescent="0.3">
      <c r="B746" s="59"/>
      <c r="C746" s="59"/>
      <c r="D746" s="59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</row>
    <row r="747" spans="2:16" ht="13.5" customHeight="1" x14ac:dyDescent="0.3">
      <c r="B747" s="59"/>
      <c r="C747" s="59"/>
      <c r="D747" s="59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</row>
    <row r="748" spans="2:16" ht="13.5" customHeight="1" x14ac:dyDescent="0.3">
      <c r="B748" s="59"/>
      <c r="C748" s="59"/>
      <c r="D748" s="59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</row>
    <row r="749" spans="2:16" ht="13.5" customHeight="1" x14ac:dyDescent="0.3">
      <c r="B749" s="59"/>
      <c r="C749" s="59"/>
      <c r="D749" s="59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</row>
    <row r="750" spans="2:16" ht="13.5" customHeight="1" x14ac:dyDescent="0.3">
      <c r="B750" s="59"/>
      <c r="C750" s="59"/>
      <c r="D750" s="59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</row>
    <row r="751" spans="2:16" ht="13.5" customHeight="1" x14ac:dyDescent="0.3">
      <c r="B751" s="59"/>
      <c r="C751" s="59"/>
      <c r="D751" s="59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</row>
    <row r="752" spans="2:16" ht="13.5" customHeight="1" x14ac:dyDescent="0.3">
      <c r="B752" s="59"/>
      <c r="C752" s="59"/>
      <c r="D752" s="59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</row>
    <row r="753" spans="2:16" ht="13.5" customHeight="1" x14ac:dyDescent="0.3">
      <c r="B753" s="59"/>
      <c r="C753" s="59"/>
      <c r="D753" s="59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4"/>
    </row>
    <row r="754" spans="2:16" ht="13.5" customHeight="1" x14ac:dyDescent="0.3">
      <c r="B754" s="59"/>
      <c r="C754" s="59"/>
      <c r="D754" s="59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4"/>
    </row>
    <row r="755" spans="2:16" ht="13.5" customHeight="1" x14ac:dyDescent="0.3">
      <c r="B755" s="59"/>
      <c r="C755" s="59"/>
      <c r="D755" s="59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</row>
    <row r="756" spans="2:16" ht="13.5" customHeight="1" x14ac:dyDescent="0.3">
      <c r="B756" s="59"/>
      <c r="C756" s="59"/>
      <c r="D756" s="59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</row>
    <row r="757" spans="2:16" ht="13.5" customHeight="1" x14ac:dyDescent="0.3">
      <c r="B757" s="59"/>
      <c r="C757" s="59"/>
      <c r="D757" s="59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</row>
    <row r="758" spans="2:16" ht="13.5" customHeight="1" x14ac:dyDescent="0.3">
      <c r="B758" s="59"/>
      <c r="C758" s="59"/>
      <c r="D758" s="59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</row>
    <row r="759" spans="2:16" ht="13.5" customHeight="1" x14ac:dyDescent="0.3">
      <c r="B759" s="59"/>
      <c r="C759" s="59"/>
      <c r="D759" s="59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</row>
    <row r="760" spans="2:16" ht="13.5" customHeight="1" x14ac:dyDescent="0.3">
      <c r="B760" s="59"/>
      <c r="C760" s="59"/>
      <c r="D760" s="59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</row>
    <row r="761" spans="2:16" ht="13.5" customHeight="1" x14ac:dyDescent="0.3">
      <c r="B761" s="59"/>
      <c r="C761" s="59"/>
      <c r="D761" s="59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</row>
    <row r="762" spans="2:16" ht="13.5" customHeight="1" x14ac:dyDescent="0.3">
      <c r="B762" s="59"/>
      <c r="C762" s="59"/>
      <c r="D762" s="59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/>
    </row>
    <row r="763" spans="2:16" ht="13.5" customHeight="1" x14ac:dyDescent="0.3">
      <c r="B763" s="59"/>
      <c r="C763" s="59"/>
      <c r="D763" s="59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</row>
    <row r="764" spans="2:16" ht="13.5" customHeight="1" x14ac:dyDescent="0.3">
      <c r="B764" s="59"/>
      <c r="C764" s="59"/>
      <c r="D764" s="59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4"/>
    </row>
    <row r="765" spans="2:16" ht="13.5" customHeight="1" x14ac:dyDescent="0.3">
      <c r="B765" s="59"/>
      <c r="C765" s="59"/>
      <c r="D765" s="59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4"/>
    </row>
    <row r="766" spans="2:16" ht="13.5" customHeight="1" x14ac:dyDescent="0.3">
      <c r="B766" s="59"/>
      <c r="C766" s="59"/>
      <c r="D766" s="59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4"/>
    </row>
    <row r="767" spans="2:16" ht="13.5" customHeight="1" x14ac:dyDescent="0.3">
      <c r="B767" s="59"/>
      <c r="C767" s="59"/>
      <c r="D767" s="59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</row>
    <row r="768" spans="2:16" ht="13.5" customHeight="1" x14ac:dyDescent="0.3">
      <c r="B768" s="59"/>
      <c r="C768" s="59"/>
      <c r="D768" s="59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</row>
    <row r="769" spans="2:16" ht="13.5" customHeight="1" x14ac:dyDescent="0.3">
      <c r="B769" s="59"/>
      <c r="C769" s="59"/>
      <c r="D769" s="59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</row>
    <row r="770" spans="2:16" ht="13.5" customHeight="1" x14ac:dyDescent="0.3">
      <c r="B770" s="59"/>
      <c r="C770" s="59"/>
      <c r="D770" s="59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</row>
    <row r="771" spans="2:16" ht="13.5" customHeight="1" x14ac:dyDescent="0.3">
      <c r="B771" s="59"/>
      <c r="C771" s="59"/>
      <c r="D771" s="59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</row>
    <row r="772" spans="2:16" ht="13.5" customHeight="1" x14ac:dyDescent="0.3">
      <c r="B772" s="59"/>
      <c r="C772" s="59"/>
      <c r="D772" s="59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</row>
    <row r="773" spans="2:16" ht="13.5" customHeight="1" x14ac:dyDescent="0.3">
      <c r="B773" s="59"/>
      <c r="C773" s="59"/>
      <c r="D773" s="59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</row>
    <row r="774" spans="2:16" ht="13.5" customHeight="1" x14ac:dyDescent="0.3">
      <c r="B774" s="59"/>
      <c r="C774" s="59"/>
      <c r="D774" s="59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4"/>
    </row>
    <row r="775" spans="2:16" ht="13.5" customHeight="1" x14ac:dyDescent="0.3">
      <c r="B775" s="59"/>
      <c r="C775" s="59"/>
      <c r="D775" s="59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</row>
    <row r="776" spans="2:16" ht="13.5" customHeight="1" x14ac:dyDescent="0.3">
      <c r="B776" s="59"/>
      <c r="C776" s="59"/>
      <c r="D776" s="59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</row>
    <row r="777" spans="2:16" ht="13.5" customHeight="1" x14ac:dyDescent="0.3">
      <c r="B777" s="59"/>
      <c r="C777" s="59"/>
      <c r="D777" s="59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</row>
    <row r="778" spans="2:16" ht="13.5" customHeight="1" x14ac:dyDescent="0.3">
      <c r="B778" s="59"/>
      <c r="C778" s="59"/>
      <c r="D778" s="59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</row>
    <row r="779" spans="2:16" ht="13.5" customHeight="1" x14ac:dyDescent="0.3">
      <c r="B779" s="59"/>
      <c r="C779" s="59"/>
      <c r="D779" s="59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</row>
    <row r="780" spans="2:16" ht="13.5" customHeight="1" x14ac:dyDescent="0.3">
      <c r="B780" s="59"/>
      <c r="C780" s="59"/>
      <c r="D780" s="59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</row>
    <row r="781" spans="2:16" ht="13.5" customHeight="1" x14ac:dyDescent="0.3">
      <c r="B781" s="59"/>
      <c r="C781" s="59"/>
      <c r="D781" s="59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</row>
    <row r="782" spans="2:16" ht="13.5" customHeight="1" x14ac:dyDescent="0.3">
      <c r="B782" s="59"/>
      <c r="C782" s="59"/>
      <c r="D782" s="59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</row>
    <row r="783" spans="2:16" ht="13.5" customHeight="1" x14ac:dyDescent="0.3">
      <c r="B783" s="59"/>
      <c r="C783" s="59"/>
      <c r="D783" s="59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</row>
    <row r="784" spans="2:16" ht="13.5" customHeight="1" x14ac:dyDescent="0.3">
      <c r="B784" s="59"/>
      <c r="C784" s="59"/>
      <c r="D784" s="59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</row>
    <row r="785" spans="2:16" ht="13.5" customHeight="1" x14ac:dyDescent="0.3">
      <c r="B785" s="59"/>
      <c r="C785" s="59"/>
      <c r="D785" s="59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</row>
    <row r="786" spans="2:16" ht="13.5" customHeight="1" x14ac:dyDescent="0.3">
      <c r="B786" s="59"/>
      <c r="C786" s="59"/>
      <c r="D786" s="59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</row>
    <row r="787" spans="2:16" ht="13.5" customHeight="1" x14ac:dyDescent="0.3">
      <c r="B787" s="59"/>
      <c r="C787" s="59"/>
      <c r="D787" s="59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</row>
    <row r="788" spans="2:16" ht="13.5" customHeight="1" x14ac:dyDescent="0.3">
      <c r="B788" s="59"/>
      <c r="C788" s="59"/>
      <c r="D788" s="59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</row>
    <row r="789" spans="2:16" ht="13.5" customHeight="1" x14ac:dyDescent="0.3">
      <c r="B789" s="59"/>
      <c r="C789" s="59"/>
      <c r="D789" s="59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</row>
    <row r="790" spans="2:16" ht="13.5" customHeight="1" x14ac:dyDescent="0.3">
      <c r="B790" s="59"/>
      <c r="C790" s="59"/>
      <c r="D790" s="59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</row>
    <row r="791" spans="2:16" ht="13.5" customHeight="1" x14ac:dyDescent="0.3">
      <c r="B791" s="59"/>
      <c r="C791" s="59"/>
      <c r="D791" s="59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</row>
    <row r="792" spans="2:16" ht="13.5" customHeight="1" x14ac:dyDescent="0.3">
      <c r="B792" s="59"/>
      <c r="C792" s="59"/>
      <c r="D792" s="59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4"/>
    </row>
    <row r="793" spans="2:16" ht="13.5" customHeight="1" x14ac:dyDescent="0.3">
      <c r="B793" s="59"/>
      <c r="C793" s="59"/>
      <c r="D793" s="59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</row>
    <row r="794" spans="2:16" ht="13.5" customHeight="1" x14ac:dyDescent="0.3">
      <c r="B794" s="59"/>
      <c r="C794" s="59"/>
      <c r="D794" s="59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</row>
    <row r="795" spans="2:16" ht="13.5" customHeight="1" x14ac:dyDescent="0.3">
      <c r="B795" s="59"/>
      <c r="C795" s="59"/>
      <c r="D795" s="59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</row>
    <row r="796" spans="2:16" ht="13.5" customHeight="1" x14ac:dyDescent="0.3">
      <c r="B796" s="59"/>
      <c r="C796" s="59"/>
      <c r="D796" s="59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</row>
    <row r="797" spans="2:16" ht="13.5" customHeight="1" x14ac:dyDescent="0.3">
      <c r="B797" s="59"/>
      <c r="C797" s="59"/>
      <c r="D797" s="59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</row>
    <row r="798" spans="2:16" ht="13.5" customHeight="1" x14ac:dyDescent="0.3">
      <c r="B798" s="59"/>
      <c r="C798" s="59"/>
      <c r="D798" s="59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</row>
    <row r="799" spans="2:16" ht="13.5" customHeight="1" x14ac:dyDescent="0.3">
      <c r="B799" s="59"/>
      <c r="C799" s="59"/>
      <c r="D799" s="59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</row>
    <row r="800" spans="2:16" ht="13.5" customHeight="1" x14ac:dyDescent="0.3">
      <c r="B800" s="59"/>
      <c r="C800" s="59"/>
      <c r="D800" s="59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4"/>
    </row>
    <row r="801" spans="2:16" ht="13.5" customHeight="1" x14ac:dyDescent="0.3">
      <c r="B801" s="59"/>
      <c r="C801" s="59"/>
      <c r="D801" s="59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</row>
    <row r="802" spans="2:16" ht="13.5" customHeight="1" x14ac:dyDescent="0.3">
      <c r="B802" s="59"/>
      <c r="C802" s="59"/>
      <c r="D802" s="59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</row>
    <row r="803" spans="2:16" ht="13.5" customHeight="1" x14ac:dyDescent="0.3">
      <c r="B803" s="59"/>
      <c r="C803" s="59"/>
      <c r="D803" s="59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4"/>
    </row>
    <row r="804" spans="2:16" ht="13.5" customHeight="1" x14ac:dyDescent="0.3">
      <c r="B804" s="59"/>
      <c r="C804" s="59"/>
      <c r="D804" s="59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</row>
    <row r="805" spans="2:16" ht="13.5" customHeight="1" x14ac:dyDescent="0.3">
      <c r="B805" s="59"/>
      <c r="C805" s="59"/>
      <c r="D805" s="59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</row>
    <row r="806" spans="2:16" ht="13.5" customHeight="1" x14ac:dyDescent="0.3">
      <c r="B806" s="59"/>
      <c r="C806" s="59"/>
      <c r="D806" s="59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</row>
    <row r="807" spans="2:16" ht="13.5" customHeight="1" x14ac:dyDescent="0.3">
      <c r="B807" s="59"/>
      <c r="C807" s="59"/>
      <c r="D807" s="59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</row>
    <row r="808" spans="2:16" ht="13.5" customHeight="1" x14ac:dyDescent="0.3">
      <c r="B808" s="59"/>
      <c r="C808" s="59"/>
      <c r="D808" s="59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</row>
    <row r="809" spans="2:16" ht="13.5" customHeight="1" x14ac:dyDescent="0.3">
      <c r="B809" s="59"/>
      <c r="C809" s="59"/>
      <c r="D809" s="59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</row>
    <row r="810" spans="2:16" ht="13.5" customHeight="1" x14ac:dyDescent="0.3">
      <c r="B810" s="59"/>
      <c r="C810" s="59"/>
      <c r="D810" s="59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</row>
    <row r="811" spans="2:16" ht="13.5" customHeight="1" x14ac:dyDescent="0.3">
      <c r="B811" s="59"/>
      <c r="C811" s="59"/>
      <c r="D811" s="59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</row>
    <row r="812" spans="2:16" ht="13.5" customHeight="1" x14ac:dyDescent="0.3">
      <c r="B812" s="59"/>
      <c r="C812" s="59"/>
      <c r="D812" s="59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</row>
    <row r="813" spans="2:16" ht="13.5" customHeight="1" x14ac:dyDescent="0.3">
      <c r="B813" s="59"/>
      <c r="C813" s="59"/>
      <c r="D813" s="59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</row>
    <row r="814" spans="2:16" ht="13.5" customHeight="1" x14ac:dyDescent="0.3">
      <c r="B814" s="59"/>
      <c r="C814" s="59"/>
      <c r="D814" s="59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</row>
    <row r="815" spans="2:16" ht="13.5" customHeight="1" x14ac:dyDescent="0.3">
      <c r="B815" s="59"/>
      <c r="C815" s="59"/>
      <c r="D815" s="59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</row>
    <row r="816" spans="2:16" ht="13.5" customHeight="1" x14ac:dyDescent="0.3">
      <c r="B816" s="59"/>
      <c r="C816" s="59"/>
      <c r="D816" s="59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</row>
    <row r="817" spans="2:16" ht="13.5" customHeight="1" x14ac:dyDescent="0.3">
      <c r="B817" s="59"/>
      <c r="C817" s="59"/>
      <c r="D817" s="59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</row>
    <row r="818" spans="2:16" ht="13.5" customHeight="1" x14ac:dyDescent="0.3">
      <c r="B818" s="59"/>
      <c r="C818" s="59"/>
      <c r="D818" s="59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</row>
    <row r="819" spans="2:16" ht="13.5" customHeight="1" x14ac:dyDescent="0.3">
      <c r="B819" s="59"/>
      <c r="C819" s="59"/>
      <c r="D819" s="59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</row>
    <row r="820" spans="2:16" ht="13.5" customHeight="1" x14ac:dyDescent="0.3">
      <c r="B820" s="59"/>
      <c r="C820" s="59"/>
      <c r="D820" s="59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</row>
    <row r="821" spans="2:16" ht="13.5" customHeight="1" x14ac:dyDescent="0.3">
      <c r="B821" s="59"/>
      <c r="C821" s="59"/>
      <c r="D821" s="59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</row>
    <row r="822" spans="2:16" ht="13.5" customHeight="1" x14ac:dyDescent="0.3">
      <c r="B822" s="59"/>
      <c r="C822" s="59"/>
      <c r="D822" s="59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</row>
    <row r="823" spans="2:16" ht="13.5" customHeight="1" x14ac:dyDescent="0.3">
      <c r="B823" s="59"/>
      <c r="C823" s="59"/>
      <c r="D823" s="59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</row>
    <row r="824" spans="2:16" ht="13.5" customHeight="1" x14ac:dyDescent="0.3">
      <c r="B824" s="59"/>
      <c r="C824" s="59"/>
      <c r="D824" s="59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</row>
    <row r="825" spans="2:16" ht="13.5" customHeight="1" x14ac:dyDescent="0.3">
      <c r="B825" s="59"/>
      <c r="C825" s="59"/>
      <c r="D825" s="59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</row>
    <row r="826" spans="2:16" ht="13.5" customHeight="1" x14ac:dyDescent="0.3">
      <c r="B826" s="59"/>
      <c r="C826" s="59"/>
      <c r="D826" s="59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</row>
    <row r="827" spans="2:16" ht="13.5" customHeight="1" x14ac:dyDescent="0.3">
      <c r="B827" s="59"/>
      <c r="C827" s="59"/>
      <c r="D827" s="59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</row>
    <row r="828" spans="2:16" ht="13.5" customHeight="1" x14ac:dyDescent="0.3">
      <c r="B828" s="59"/>
      <c r="C828" s="59"/>
      <c r="D828" s="59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</row>
    <row r="829" spans="2:16" ht="13.5" customHeight="1" x14ac:dyDescent="0.3">
      <c r="B829" s="59"/>
      <c r="C829" s="59"/>
      <c r="D829" s="59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</row>
    <row r="830" spans="2:16" ht="13.5" customHeight="1" x14ac:dyDescent="0.3">
      <c r="B830" s="59"/>
      <c r="C830" s="59"/>
      <c r="D830" s="59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</row>
    <row r="831" spans="2:16" ht="13.5" customHeight="1" x14ac:dyDescent="0.3">
      <c r="B831" s="59"/>
      <c r="C831" s="59"/>
      <c r="D831" s="59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</row>
    <row r="832" spans="2:16" ht="13.5" customHeight="1" x14ac:dyDescent="0.3">
      <c r="B832" s="59"/>
      <c r="C832" s="59"/>
      <c r="D832" s="59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</row>
    <row r="833" spans="2:16" ht="13.5" customHeight="1" x14ac:dyDescent="0.3">
      <c r="B833" s="59"/>
      <c r="C833" s="59"/>
      <c r="D833" s="59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</row>
    <row r="834" spans="2:16" ht="13.5" customHeight="1" x14ac:dyDescent="0.3">
      <c r="B834" s="59"/>
      <c r="C834" s="59"/>
      <c r="D834" s="59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</row>
    <row r="835" spans="2:16" ht="13.5" customHeight="1" x14ac:dyDescent="0.3">
      <c r="B835" s="59"/>
      <c r="C835" s="59"/>
      <c r="D835" s="59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</row>
    <row r="836" spans="2:16" ht="13.5" customHeight="1" x14ac:dyDescent="0.3">
      <c r="B836" s="59"/>
      <c r="C836" s="59"/>
      <c r="D836" s="59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</row>
    <row r="837" spans="2:16" ht="13.5" customHeight="1" x14ac:dyDescent="0.3">
      <c r="B837" s="59"/>
      <c r="C837" s="59"/>
      <c r="D837" s="59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</row>
    <row r="838" spans="2:16" ht="13.5" customHeight="1" x14ac:dyDescent="0.3">
      <c r="B838" s="59"/>
      <c r="C838" s="59"/>
      <c r="D838" s="59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</row>
    <row r="839" spans="2:16" ht="13.5" customHeight="1" x14ac:dyDescent="0.3">
      <c r="B839" s="59"/>
      <c r="C839" s="59"/>
      <c r="D839" s="59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</row>
    <row r="840" spans="2:16" ht="13.5" customHeight="1" x14ac:dyDescent="0.3">
      <c r="B840" s="59"/>
      <c r="C840" s="59"/>
      <c r="D840" s="59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</row>
    <row r="841" spans="2:16" ht="13.5" customHeight="1" x14ac:dyDescent="0.3">
      <c r="B841" s="59"/>
      <c r="C841" s="59"/>
      <c r="D841" s="59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</row>
    <row r="842" spans="2:16" ht="13.5" customHeight="1" x14ac:dyDescent="0.3">
      <c r="B842" s="59"/>
      <c r="C842" s="59"/>
      <c r="D842" s="59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</row>
    <row r="843" spans="2:16" ht="13.5" customHeight="1" x14ac:dyDescent="0.3">
      <c r="B843" s="59"/>
      <c r="C843" s="59"/>
      <c r="D843" s="59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</row>
    <row r="844" spans="2:16" ht="13.5" customHeight="1" x14ac:dyDescent="0.3">
      <c r="B844" s="59"/>
      <c r="C844" s="59"/>
      <c r="D844" s="59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</row>
    <row r="845" spans="2:16" ht="13.5" customHeight="1" x14ac:dyDescent="0.3">
      <c r="B845" s="59"/>
      <c r="C845" s="59"/>
      <c r="D845" s="59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</row>
    <row r="846" spans="2:16" ht="13.5" customHeight="1" x14ac:dyDescent="0.3">
      <c r="B846" s="59"/>
      <c r="C846" s="59"/>
      <c r="D846" s="59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</row>
    <row r="847" spans="2:16" ht="13.5" customHeight="1" x14ac:dyDescent="0.3">
      <c r="B847" s="59"/>
      <c r="C847" s="59"/>
      <c r="D847" s="59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</row>
    <row r="848" spans="2:16" ht="13.5" customHeight="1" x14ac:dyDescent="0.3">
      <c r="B848" s="59"/>
      <c r="C848" s="59"/>
      <c r="D848" s="59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</row>
    <row r="849" spans="2:16" ht="13.5" customHeight="1" x14ac:dyDescent="0.3">
      <c r="B849" s="59"/>
      <c r="C849" s="59"/>
      <c r="D849" s="59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</row>
    <row r="850" spans="2:16" ht="13.5" customHeight="1" x14ac:dyDescent="0.3">
      <c r="B850" s="59"/>
      <c r="C850" s="59"/>
      <c r="D850" s="59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</row>
    <row r="851" spans="2:16" ht="13.5" customHeight="1" x14ac:dyDescent="0.3">
      <c r="B851" s="59"/>
      <c r="C851" s="59"/>
      <c r="D851" s="59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</row>
    <row r="852" spans="2:16" ht="13.5" customHeight="1" x14ac:dyDescent="0.3">
      <c r="B852" s="59"/>
      <c r="C852" s="59"/>
      <c r="D852" s="59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</row>
    <row r="853" spans="2:16" ht="13.5" customHeight="1" x14ac:dyDescent="0.3">
      <c r="B853" s="59"/>
      <c r="C853" s="59"/>
      <c r="D853" s="59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</row>
    <row r="854" spans="2:16" ht="13.5" customHeight="1" x14ac:dyDescent="0.3">
      <c r="B854" s="59"/>
      <c r="C854" s="59"/>
      <c r="D854" s="59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</row>
    <row r="855" spans="2:16" ht="13.5" customHeight="1" x14ac:dyDescent="0.3">
      <c r="B855" s="59"/>
      <c r="C855" s="59"/>
      <c r="D855" s="59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</row>
    <row r="856" spans="2:16" ht="13.5" customHeight="1" x14ac:dyDescent="0.3">
      <c r="B856" s="59"/>
      <c r="C856" s="59"/>
      <c r="D856" s="59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</row>
    <row r="857" spans="2:16" ht="13.5" customHeight="1" x14ac:dyDescent="0.3">
      <c r="B857" s="59"/>
      <c r="C857" s="59"/>
      <c r="D857" s="59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</row>
    <row r="858" spans="2:16" ht="13.5" customHeight="1" x14ac:dyDescent="0.3">
      <c r="B858" s="59"/>
      <c r="C858" s="59"/>
      <c r="D858" s="59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</row>
    <row r="859" spans="2:16" ht="13.5" customHeight="1" x14ac:dyDescent="0.3">
      <c r="B859" s="59"/>
      <c r="C859" s="59"/>
      <c r="D859" s="59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</row>
    <row r="860" spans="2:16" ht="13.5" customHeight="1" x14ac:dyDescent="0.3">
      <c r="B860" s="59"/>
      <c r="C860" s="59"/>
      <c r="D860" s="59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</row>
    <row r="861" spans="2:16" ht="13.5" customHeight="1" x14ac:dyDescent="0.3">
      <c r="B861" s="59"/>
      <c r="C861" s="59"/>
      <c r="D861" s="59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</row>
    <row r="862" spans="2:16" ht="13.5" customHeight="1" x14ac:dyDescent="0.3">
      <c r="B862" s="59"/>
      <c r="C862" s="59"/>
      <c r="D862" s="59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</row>
    <row r="863" spans="2:16" ht="13.5" customHeight="1" x14ac:dyDescent="0.3">
      <c r="B863" s="59"/>
      <c r="C863" s="59"/>
      <c r="D863" s="59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</row>
    <row r="864" spans="2:16" ht="13.5" customHeight="1" x14ac:dyDescent="0.3">
      <c r="B864" s="59"/>
      <c r="C864" s="59"/>
      <c r="D864" s="59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</row>
    <row r="865" spans="2:16" ht="13.5" customHeight="1" x14ac:dyDescent="0.3">
      <c r="B865" s="59"/>
      <c r="C865" s="59"/>
      <c r="D865" s="59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</row>
    <row r="866" spans="2:16" ht="13.5" customHeight="1" x14ac:dyDescent="0.3">
      <c r="B866" s="59"/>
      <c r="C866" s="59"/>
      <c r="D866" s="59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</row>
    <row r="867" spans="2:16" ht="13.5" customHeight="1" x14ac:dyDescent="0.3">
      <c r="B867" s="59"/>
      <c r="C867" s="59"/>
      <c r="D867" s="59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</row>
    <row r="868" spans="2:16" ht="13.5" customHeight="1" x14ac:dyDescent="0.3">
      <c r="B868" s="59"/>
      <c r="C868" s="59"/>
      <c r="D868" s="59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</row>
    <row r="869" spans="2:16" ht="13.5" customHeight="1" x14ac:dyDescent="0.3">
      <c r="B869" s="59"/>
      <c r="C869" s="59"/>
      <c r="D869" s="59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</row>
    <row r="870" spans="2:16" ht="13.5" customHeight="1" x14ac:dyDescent="0.3">
      <c r="B870" s="59"/>
      <c r="C870" s="59"/>
      <c r="D870" s="59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</row>
    <row r="871" spans="2:16" ht="13.5" customHeight="1" x14ac:dyDescent="0.3">
      <c r="B871" s="59"/>
      <c r="C871" s="59"/>
      <c r="D871" s="59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</row>
    <row r="872" spans="2:16" ht="13.5" customHeight="1" x14ac:dyDescent="0.3">
      <c r="B872" s="59"/>
      <c r="C872" s="59"/>
      <c r="D872" s="59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</row>
    <row r="873" spans="2:16" ht="13.5" customHeight="1" x14ac:dyDescent="0.3">
      <c r="B873" s="59"/>
      <c r="C873" s="59"/>
      <c r="D873" s="59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</row>
    <row r="874" spans="2:16" ht="13.5" customHeight="1" x14ac:dyDescent="0.3">
      <c r="B874" s="59"/>
      <c r="C874" s="59"/>
      <c r="D874" s="59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</row>
    <row r="875" spans="2:16" ht="13.5" customHeight="1" x14ac:dyDescent="0.3">
      <c r="B875" s="59"/>
      <c r="C875" s="59"/>
      <c r="D875" s="59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</row>
    <row r="876" spans="2:16" ht="13.5" customHeight="1" x14ac:dyDescent="0.3">
      <c r="B876" s="59"/>
      <c r="C876" s="59"/>
      <c r="D876" s="59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</row>
    <row r="877" spans="2:16" ht="13.5" customHeight="1" x14ac:dyDescent="0.3">
      <c r="B877" s="59"/>
      <c r="C877" s="59"/>
      <c r="D877" s="59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</row>
    <row r="878" spans="2:16" ht="13.5" customHeight="1" x14ac:dyDescent="0.3">
      <c r="B878" s="59"/>
      <c r="C878" s="59"/>
      <c r="D878" s="59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</row>
    <row r="879" spans="2:16" ht="13.5" customHeight="1" x14ac:dyDescent="0.3">
      <c r="B879" s="59"/>
      <c r="C879" s="59"/>
      <c r="D879" s="59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</row>
    <row r="880" spans="2:16" ht="13.5" customHeight="1" x14ac:dyDescent="0.3">
      <c r="B880" s="59"/>
      <c r="C880" s="59"/>
      <c r="D880" s="59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</row>
    <row r="881" spans="2:16" ht="13.5" customHeight="1" x14ac:dyDescent="0.3">
      <c r="B881" s="59"/>
      <c r="C881" s="59"/>
      <c r="D881" s="59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</row>
    <row r="882" spans="2:16" ht="13.5" customHeight="1" x14ac:dyDescent="0.3">
      <c r="B882" s="59"/>
      <c r="C882" s="59"/>
      <c r="D882" s="59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</row>
    <row r="883" spans="2:16" ht="13.5" customHeight="1" x14ac:dyDescent="0.3">
      <c r="B883" s="59"/>
      <c r="C883" s="59"/>
      <c r="D883" s="59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</row>
    <row r="884" spans="2:16" ht="13.5" customHeight="1" x14ac:dyDescent="0.3">
      <c r="B884" s="59"/>
      <c r="C884" s="59"/>
      <c r="D884" s="59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</row>
    <row r="885" spans="2:16" ht="13.5" customHeight="1" x14ac:dyDescent="0.3">
      <c r="B885" s="59"/>
      <c r="C885" s="59"/>
      <c r="D885" s="59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</row>
    <row r="886" spans="2:16" ht="13.5" customHeight="1" x14ac:dyDescent="0.3">
      <c r="B886" s="59"/>
      <c r="C886" s="59"/>
      <c r="D886" s="59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</row>
    <row r="887" spans="2:16" ht="13.5" customHeight="1" x14ac:dyDescent="0.3">
      <c r="B887" s="59"/>
      <c r="C887" s="59"/>
      <c r="D887" s="59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</row>
    <row r="888" spans="2:16" ht="13.5" customHeight="1" x14ac:dyDescent="0.3">
      <c r="B888" s="59"/>
      <c r="C888" s="59"/>
      <c r="D888" s="59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</row>
    <row r="889" spans="2:16" ht="13.5" customHeight="1" x14ac:dyDescent="0.3">
      <c r="B889" s="59"/>
      <c r="C889" s="59"/>
      <c r="D889" s="59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</row>
    <row r="890" spans="2:16" ht="13.5" customHeight="1" x14ac:dyDescent="0.3">
      <c r="B890" s="59"/>
      <c r="C890" s="59"/>
      <c r="D890" s="59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</row>
    <row r="891" spans="2:16" ht="13.5" customHeight="1" x14ac:dyDescent="0.3">
      <c r="B891" s="59"/>
      <c r="C891" s="59"/>
      <c r="D891" s="59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</row>
    <row r="892" spans="2:16" ht="13.5" customHeight="1" x14ac:dyDescent="0.3">
      <c r="B892" s="59"/>
      <c r="C892" s="59"/>
      <c r="D892" s="59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</row>
    <row r="893" spans="2:16" ht="13.5" customHeight="1" x14ac:dyDescent="0.3">
      <c r="B893" s="59"/>
      <c r="C893" s="59"/>
      <c r="D893" s="59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</row>
    <row r="894" spans="2:16" ht="13.5" customHeight="1" x14ac:dyDescent="0.3">
      <c r="B894" s="59"/>
      <c r="C894" s="59"/>
      <c r="D894" s="59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</row>
    <row r="895" spans="2:16" ht="13.5" customHeight="1" x14ac:dyDescent="0.3">
      <c r="B895" s="59"/>
      <c r="C895" s="59"/>
      <c r="D895" s="59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</row>
    <row r="896" spans="2:16" ht="13.5" customHeight="1" x14ac:dyDescent="0.3">
      <c r="B896" s="59"/>
      <c r="C896" s="59"/>
      <c r="D896" s="59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</row>
    <row r="897" spans="2:16" ht="13.5" customHeight="1" x14ac:dyDescent="0.3">
      <c r="B897" s="59"/>
      <c r="C897" s="59"/>
      <c r="D897" s="59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</row>
    <row r="898" spans="2:16" ht="13.5" customHeight="1" x14ac:dyDescent="0.3">
      <c r="B898" s="59"/>
      <c r="C898" s="59"/>
      <c r="D898" s="59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</row>
    <row r="899" spans="2:16" ht="13.5" customHeight="1" x14ac:dyDescent="0.3">
      <c r="B899" s="59"/>
      <c r="C899" s="59"/>
      <c r="D899" s="59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</row>
    <row r="900" spans="2:16" ht="13.5" customHeight="1" x14ac:dyDescent="0.3">
      <c r="B900" s="59"/>
      <c r="C900" s="59"/>
      <c r="D900" s="59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</row>
    <row r="901" spans="2:16" ht="13.5" customHeight="1" x14ac:dyDescent="0.3">
      <c r="B901" s="59"/>
      <c r="C901" s="59"/>
      <c r="D901" s="59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</row>
    <row r="902" spans="2:16" ht="13.5" customHeight="1" x14ac:dyDescent="0.3">
      <c r="B902" s="59"/>
      <c r="C902" s="59"/>
      <c r="D902" s="59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</row>
    <row r="903" spans="2:16" ht="13.5" customHeight="1" x14ac:dyDescent="0.3">
      <c r="B903" s="59"/>
      <c r="C903" s="59"/>
      <c r="D903" s="59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</row>
    <row r="904" spans="2:16" ht="13.5" customHeight="1" x14ac:dyDescent="0.3">
      <c r="B904" s="59"/>
      <c r="C904" s="59"/>
      <c r="D904" s="59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</row>
    <row r="905" spans="2:16" ht="13.5" customHeight="1" x14ac:dyDescent="0.3">
      <c r="B905" s="59"/>
      <c r="C905" s="59"/>
      <c r="D905" s="59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4"/>
    </row>
    <row r="906" spans="2:16" ht="13.5" customHeight="1" x14ac:dyDescent="0.3">
      <c r="B906" s="59"/>
      <c r="C906" s="59"/>
      <c r="D906" s="59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</row>
    <row r="907" spans="2:16" ht="13.5" customHeight="1" x14ac:dyDescent="0.3">
      <c r="B907" s="59"/>
      <c r="C907" s="59"/>
      <c r="D907" s="59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</row>
    <row r="908" spans="2:16" ht="13.5" customHeight="1" x14ac:dyDescent="0.3">
      <c r="B908" s="59"/>
      <c r="C908" s="59"/>
      <c r="D908" s="59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</row>
    <row r="909" spans="2:16" ht="13.5" customHeight="1" x14ac:dyDescent="0.3">
      <c r="B909" s="59"/>
      <c r="C909" s="59"/>
      <c r="D909" s="59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</row>
    <row r="910" spans="2:16" ht="13.5" customHeight="1" x14ac:dyDescent="0.3">
      <c r="B910" s="59"/>
      <c r="C910" s="59"/>
      <c r="D910" s="59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</row>
    <row r="911" spans="2:16" ht="13.5" customHeight="1" x14ac:dyDescent="0.3">
      <c r="B911" s="59"/>
      <c r="C911" s="59"/>
      <c r="D911" s="59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4"/>
    </row>
    <row r="912" spans="2:16" ht="13.5" customHeight="1" x14ac:dyDescent="0.3">
      <c r="B912" s="59"/>
      <c r="C912" s="59"/>
      <c r="D912" s="59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4"/>
    </row>
    <row r="913" spans="2:16" ht="13.5" customHeight="1" x14ac:dyDescent="0.3">
      <c r="B913" s="59"/>
      <c r="C913" s="59"/>
      <c r="D913" s="59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4"/>
    </row>
    <row r="914" spans="2:16" ht="13.5" customHeight="1" x14ac:dyDescent="0.3">
      <c r="B914" s="59"/>
      <c r="C914" s="59"/>
      <c r="D914" s="59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4"/>
    </row>
    <row r="915" spans="2:16" ht="13.5" customHeight="1" x14ac:dyDescent="0.3">
      <c r="B915" s="59"/>
      <c r="C915" s="59"/>
      <c r="D915" s="59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4"/>
    </row>
    <row r="916" spans="2:16" ht="13.5" customHeight="1" x14ac:dyDescent="0.3">
      <c r="B916" s="59"/>
      <c r="C916" s="59"/>
      <c r="D916" s="59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4"/>
    </row>
    <row r="917" spans="2:16" ht="13.5" customHeight="1" x14ac:dyDescent="0.3">
      <c r="B917" s="59"/>
      <c r="C917" s="59"/>
      <c r="D917" s="59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4"/>
    </row>
    <row r="918" spans="2:16" ht="13.5" customHeight="1" x14ac:dyDescent="0.3">
      <c r="B918" s="59"/>
      <c r="C918" s="59"/>
      <c r="D918" s="59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4"/>
    </row>
    <row r="919" spans="2:16" ht="13.5" customHeight="1" x14ac:dyDescent="0.3">
      <c r="B919" s="59"/>
      <c r="C919" s="59"/>
      <c r="D919" s="59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4"/>
    </row>
    <row r="920" spans="2:16" ht="13.5" customHeight="1" x14ac:dyDescent="0.3">
      <c r="B920" s="59"/>
      <c r="C920" s="59"/>
      <c r="D920" s="59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4"/>
    </row>
    <row r="921" spans="2:16" ht="13.5" customHeight="1" x14ac:dyDescent="0.3">
      <c r="B921" s="59"/>
      <c r="C921" s="59"/>
      <c r="D921" s="59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4"/>
    </row>
    <row r="922" spans="2:16" ht="13.5" customHeight="1" x14ac:dyDescent="0.3">
      <c r="B922" s="59"/>
      <c r="C922" s="59"/>
      <c r="D922" s="59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4"/>
    </row>
    <row r="923" spans="2:16" ht="13.5" customHeight="1" x14ac:dyDescent="0.3">
      <c r="B923" s="59"/>
      <c r="C923" s="59"/>
      <c r="D923" s="59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</row>
    <row r="924" spans="2:16" ht="13.5" customHeight="1" x14ac:dyDescent="0.3">
      <c r="B924" s="59"/>
      <c r="C924" s="59"/>
      <c r="D924" s="59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</row>
    <row r="925" spans="2:16" ht="13.5" customHeight="1" x14ac:dyDescent="0.3">
      <c r="B925" s="59"/>
      <c r="C925" s="59"/>
      <c r="D925" s="59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</row>
    <row r="926" spans="2:16" ht="13.5" customHeight="1" x14ac:dyDescent="0.3">
      <c r="B926" s="59"/>
      <c r="C926" s="59"/>
      <c r="D926" s="59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</row>
    <row r="927" spans="2:16" ht="13.5" customHeight="1" x14ac:dyDescent="0.3">
      <c r="B927" s="59"/>
      <c r="C927" s="59"/>
      <c r="D927" s="59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</row>
    <row r="928" spans="2:16" ht="13.5" customHeight="1" x14ac:dyDescent="0.3">
      <c r="B928" s="59"/>
      <c r="C928" s="59"/>
      <c r="D928" s="59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</row>
    <row r="929" spans="2:16" ht="13.5" customHeight="1" x14ac:dyDescent="0.3">
      <c r="B929" s="59"/>
      <c r="C929" s="59"/>
      <c r="D929" s="59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</row>
    <row r="930" spans="2:16" ht="13.5" customHeight="1" x14ac:dyDescent="0.3">
      <c r="B930" s="59"/>
      <c r="C930" s="59"/>
      <c r="D930" s="59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</row>
    <row r="931" spans="2:16" ht="13.5" customHeight="1" x14ac:dyDescent="0.3">
      <c r="B931" s="59"/>
      <c r="C931" s="59"/>
      <c r="D931" s="59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</row>
    <row r="932" spans="2:16" ht="13.5" customHeight="1" x14ac:dyDescent="0.3">
      <c r="B932" s="59"/>
      <c r="C932" s="59"/>
      <c r="D932" s="59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</row>
    <row r="933" spans="2:16" ht="13.5" customHeight="1" x14ac:dyDescent="0.3">
      <c r="B933" s="59"/>
      <c r="C933" s="59"/>
      <c r="D933" s="59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</row>
    <row r="934" spans="2:16" ht="13.5" customHeight="1" x14ac:dyDescent="0.3">
      <c r="B934" s="59"/>
      <c r="C934" s="59"/>
      <c r="D934" s="59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</row>
    <row r="935" spans="2:16" ht="13.5" customHeight="1" x14ac:dyDescent="0.3">
      <c r="B935" s="59"/>
      <c r="C935" s="59"/>
      <c r="D935" s="59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</row>
    <row r="936" spans="2:16" ht="13.5" customHeight="1" x14ac:dyDescent="0.3">
      <c r="B936" s="59"/>
      <c r="C936" s="59"/>
      <c r="D936" s="59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</row>
    <row r="937" spans="2:16" ht="13.5" customHeight="1" x14ac:dyDescent="0.3">
      <c r="B937" s="59"/>
      <c r="C937" s="59"/>
      <c r="D937" s="59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</row>
    <row r="938" spans="2:16" ht="13.5" customHeight="1" x14ac:dyDescent="0.3">
      <c r="B938" s="59"/>
      <c r="C938" s="59"/>
      <c r="D938" s="59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</row>
    <row r="939" spans="2:16" ht="13.5" customHeight="1" x14ac:dyDescent="0.3">
      <c r="B939" s="59"/>
      <c r="C939" s="59"/>
      <c r="D939" s="59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</row>
    <row r="940" spans="2:16" ht="13.5" customHeight="1" x14ac:dyDescent="0.3">
      <c r="B940" s="59"/>
      <c r="C940" s="59"/>
      <c r="D940" s="59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</row>
    <row r="941" spans="2:16" ht="13.5" customHeight="1" x14ac:dyDescent="0.3">
      <c r="B941" s="59"/>
      <c r="C941" s="59"/>
      <c r="D941" s="59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</row>
    <row r="942" spans="2:16" ht="13.5" customHeight="1" x14ac:dyDescent="0.3">
      <c r="B942" s="59"/>
      <c r="C942" s="59"/>
      <c r="D942" s="59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</row>
    <row r="943" spans="2:16" ht="13.5" customHeight="1" x14ac:dyDescent="0.3">
      <c r="B943" s="59"/>
      <c r="C943" s="59"/>
      <c r="D943" s="59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</row>
    <row r="944" spans="2:16" ht="13.5" customHeight="1" x14ac:dyDescent="0.3">
      <c r="B944" s="59"/>
      <c r="C944" s="59"/>
      <c r="D944" s="59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</row>
    <row r="945" spans="2:16" ht="13.5" customHeight="1" x14ac:dyDescent="0.3">
      <c r="B945" s="59"/>
      <c r="C945" s="59"/>
      <c r="D945" s="59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4"/>
    </row>
    <row r="946" spans="2:16" ht="13.5" customHeight="1" x14ac:dyDescent="0.3">
      <c r="B946" s="59"/>
      <c r="C946" s="59"/>
      <c r="D946" s="59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4"/>
    </row>
    <row r="947" spans="2:16" ht="13.5" customHeight="1" x14ac:dyDescent="0.3">
      <c r="B947" s="59"/>
      <c r="C947" s="59"/>
      <c r="D947" s="59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4"/>
    </row>
    <row r="948" spans="2:16" ht="13.5" customHeight="1" x14ac:dyDescent="0.3">
      <c r="B948" s="59"/>
      <c r="C948" s="59"/>
      <c r="D948" s="59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4"/>
    </row>
    <row r="949" spans="2:16" ht="13.5" customHeight="1" x14ac:dyDescent="0.3">
      <c r="B949" s="59"/>
      <c r="C949" s="59"/>
      <c r="D949" s="59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4"/>
    </row>
    <row r="950" spans="2:16" ht="13.5" customHeight="1" x14ac:dyDescent="0.3">
      <c r="B950" s="59"/>
      <c r="C950" s="59"/>
      <c r="D950" s="59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4"/>
    </row>
    <row r="951" spans="2:16" ht="13.5" customHeight="1" x14ac:dyDescent="0.3">
      <c r="B951" s="59"/>
      <c r="C951" s="59"/>
      <c r="D951" s="59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34"/>
    </row>
    <row r="952" spans="2:16" ht="13.5" customHeight="1" x14ac:dyDescent="0.3">
      <c r="B952" s="59"/>
      <c r="C952" s="59"/>
      <c r="D952" s="59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34"/>
    </row>
    <row r="953" spans="2:16" ht="13.5" customHeight="1" x14ac:dyDescent="0.3">
      <c r="B953" s="59"/>
      <c r="C953" s="59"/>
      <c r="D953" s="59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34"/>
    </row>
    <row r="954" spans="2:16" ht="13.5" customHeight="1" x14ac:dyDescent="0.3">
      <c r="B954" s="59"/>
      <c r="C954" s="59"/>
      <c r="D954" s="59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34"/>
    </row>
    <row r="955" spans="2:16" ht="13.5" customHeight="1" x14ac:dyDescent="0.3">
      <c r="B955" s="59"/>
      <c r="C955" s="59"/>
      <c r="D955" s="59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34"/>
    </row>
    <row r="956" spans="2:16" ht="13.5" customHeight="1" x14ac:dyDescent="0.3">
      <c r="B956" s="59"/>
      <c r="C956" s="59"/>
      <c r="D956" s="59"/>
      <c r="E956" s="34"/>
      <c r="F956" s="34"/>
      <c r="G956" s="34"/>
      <c r="H956" s="34"/>
      <c r="I956" s="34"/>
      <c r="J956" s="34"/>
      <c r="K956" s="34"/>
      <c r="L956" s="34"/>
      <c r="M956" s="34"/>
      <c r="N956" s="34"/>
      <c r="O956" s="34"/>
      <c r="P956" s="34"/>
    </row>
    <row r="957" spans="2:16" ht="13.5" customHeight="1" x14ac:dyDescent="0.3">
      <c r="B957" s="59"/>
      <c r="C957" s="59"/>
      <c r="D957" s="59"/>
      <c r="E957" s="34"/>
      <c r="F957" s="34"/>
      <c r="G957" s="34"/>
      <c r="H957" s="34"/>
      <c r="I957" s="34"/>
      <c r="J957" s="34"/>
      <c r="K957" s="34"/>
      <c r="L957" s="34"/>
      <c r="M957" s="34"/>
      <c r="N957" s="34"/>
      <c r="O957" s="34"/>
      <c r="P957" s="34"/>
    </row>
    <row r="958" spans="2:16" ht="13.5" customHeight="1" x14ac:dyDescent="0.3">
      <c r="B958" s="59"/>
      <c r="C958" s="59"/>
      <c r="D958" s="59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O958" s="34"/>
      <c r="P958" s="34"/>
    </row>
    <row r="959" spans="2:16" ht="13.5" customHeight="1" x14ac:dyDescent="0.3">
      <c r="B959" s="59"/>
      <c r="C959" s="59"/>
      <c r="D959" s="59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34"/>
    </row>
    <row r="960" spans="2:16" ht="13.5" customHeight="1" x14ac:dyDescent="0.3">
      <c r="B960" s="59"/>
      <c r="C960" s="59"/>
      <c r="D960" s="59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34"/>
    </row>
    <row r="961" spans="2:16" ht="13.5" customHeight="1" x14ac:dyDescent="0.3">
      <c r="B961" s="59"/>
      <c r="C961" s="59"/>
      <c r="D961" s="59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34"/>
    </row>
    <row r="962" spans="2:16" ht="13.5" customHeight="1" x14ac:dyDescent="0.3">
      <c r="B962" s="59"/>
      <c r="C962" s="59"/>
      <c r="D962" s="59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34"/>
    </row>
    <row r="963" spans="2:16" ht="13.5" customHeight="1" x14ac:dyDescent="0.3">
      <c r="B963" s="59"/>
      <c r="C963" s="59"/>
      <c r="D963" s="59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34"/>
    </row>
    <row r="964" spans="2:16" ht="13.5" customHeight="1" x14ac:dyDescent="0.3">
      <c r="B964" s="59"/>
      <c r="C964" s="59"/>
      <c r="D964" s="59"/>
      <c r="E964" s="34"/>
      <c r="F964" s="34"/>
      <c r="G964" s="34"/>
      <c r="H964" s="34"/>
      <c r="I964" s="34"/>
      <c r="J964" s="34"/>
      <c r="K964" s="34"/>
      <c r="L964" s="34"/>
      <c r="M964" s="34"/>
      <c r="N964" s="34"/>
      <c r="O964" s="34"/>
      <c r="P964" s="34"/>
    </row>
    <row r="965" spans="2:16" ht="13.5" customHeight="1" x14ac:dyDescent="0.3">
      <c r="B965" s="59"/>
      <c r="C965" s="59"/>
      <c r="D965" s="59"/>
      <c r="E965" s="34"/>
      <c r="F965" s="34"/>
      <c r="G965" s="34"/>
      <c r="H965" s="34"/>
      <c r="I965" s="34"/>
      <c r="J965" s="34"/>
      <c r="K965" s="34"/>
      <c r="L965" s="34"/>
      <c r="M965" s="34"/>
      <c r="N965" s="34"/>
      <c r="O965" s="34"/>
      <c r="P965" s="34"/>
    </row>
    <row r="966" spans="2:16" ht="13.5" customHeight="1" x14ac:dyDescent="0.3">
      <c r="B966" s="59"/>
      <c r="C966" s="59"/>
      <c r="D966" s="59"/>
      <c r="E966" s="34"/>
      <c r="F966" s="34"/>
      <c r="G966" s="34"/>
      <c r="H966" s="34"/>
      <c r="I966" s="34"/>
      <c r="J966" s="34"/>
      <c r="K966" s="34"/>
      <c r="L966" s="34"/>
      <c r="M966" s="34"/>
      <c r="N966" s="34"/>
      <c r="O966" s="34"/>
      <c r="P966" s="34"/>
    </row>
    <row r="967" spans="2:16" ht="13.5" customHeight="1" x14ac:dyDescent="0.3">
      <c r="B967" s="59"/>
      <c r="C967" s="59"/>
      <c r="D967" s="59"/>
      <c r="E967" s="34"/>
      <c r="F967" s="34"/>
      <c r="G967" s="34"/>
      <c r="H967" s="34"/>
      <c r="I967" s="34"/>
      <c r="J967" s="34"/>
      <c r="K967" s="34"/>
      <c r="L967" s="34"/>
      <c r="M967" s="34"/>
      <c r="N967" s="34"/>
      <c r="O967" s="34"/>
      <c r="P967" s="34"/>
    </row>
    <row r="968" spans="2:16" ht="13.5" customHeight="1" x14ac:dyDescent="0.3">
      <c r="B968" s="59"/>
      <c r="C968" s="59"/>
      <c r="D968" s="59"/>
      <c r="E968" s="34"/>
      <c r="F968" s="34"/>
      <c r="G968" s="34"/>
      <c r="H968" s="34"/>
      <c r="I968" s="34"/>
      <c r="J968" s="34"/>
      <c r="K968" s="34"/>
      <c r="L968" s="34"/>
      <c r="M968" s="34"/>
      <c r="N968" s="34"/>
      <c r="O968" s="34"/>
      <c r="P968" s="34"/>
    </row>
    <row r="969" spans="2:16" ht="13.5" customHeight="1" x14ac:dyDescent="0.3">
      <c r="B969" s="59"/>
      <c r="C969" s="59"/>
      <c r="D969" s="59"/>
      <c r="E969" s="34"/>
      <c r="F969" s="34"/>
      <c r="G969" s="34"/>
      <c r="H969" s="34"/>
      <c r="I969" s="34"/>
      <c r="J969" s="34"/>
      <c r="K969" s="34"/>
      <c r="L969" s="34"/>
      <c r="M969" s="34"/>
      <c r="N969" s="34"/>
      <c r="O969" s="34"/>
      <c r="P969" s="34"/>
    </row>
    <row r="970" spans="2:16" ht="13.5" customHeight="1" x14ac:dyDescent="0.3">
      <c r="B970" s="59"/>
      <c r="C970" s="59"/>
      <c r="D970" s="59"/>
      <c r="E970" s="34"/>
      <c r="F970" s="34"/>
      <c r="G970" s="34"/>
      <c r="H970" s="34"/>
      <c r="I970" s="34"/>
      <c r="J970" s="34"/>
      <c r="K970" s="34"/>
      <c r="L970" s="34"/>
      <c r="M970" s="34"/>
      <c r="N970" s="34"/>
      <c r="O970" s="34"/>
      <c r="P970" s="34"/>
    </row>
    <row r="971" spans="2:16" ht="13.5" customHeight="1" x14ac:dyDescent="0.3">
      <c r="B971" s="59"/>
      <c r="C971" s="59"/>
      <c r="D971" s="59"/>
      <c r="E971" s="34"/>
      <c r="F971" s="34"/>
      <c r="G971" s="34"/>
      <c r="H971" s="34"/>
      <c r="I971" s="34"/>
      <c r="J971" s="34"/>
      <c r="K971" s="34"/>
      <c r="L971" s="34"/>
      <c r="M971" s="34"/>
      <c r="N971" s="34"/>
      <c r="O971" s="34"/>
      <c r="P971" s="34"/>
    </row>
    <row r="972" spans="2:16" ht="13.5" customHeight="1" x14ac:dyDescent="0.3">
      <c r="B972" s="59"/>
      <c r="C972" s="59"/>
      <c r="D972" s="59"/>
      <c r="E972" s="34"/>
      <c r="F972" s="34"/>
      <c r="G972" s="34"/>
      <c r="H972" s="34"/>
      <c r="I972" s="34"/>
      <c r="J972" s="34"/>
      <c r="K972" s="34"/>
      <c r="L972" s="34"/>
      <c r="M972" s="34"/>
      <c r="N972" s="34"/>
      <c r="O972" s="34"/>
      <c r="P972" s="34"/>
    </row>
    <row r="973" spans="2:16" ht="13.5" customHeight="1" x14ac:dyDescent="0.3">
      <c r="B973" s="59"/>
      <c r="C973" s="59"/>
      <c r="D973" s="59"/>
      <c r="E973" s="34"/>
      <c r="F973" s="34"/>
      <c r="G973" s="34"/>
      <c r="H973" s="34"/>
      <c r="I973" s="34"/>
      <c r="J973" s="34"/>
      <c r="K973" s="34"/>
      <c r="L973" s="34"/>
      <c r="M973" s="34"/>
      <c r="N973" s="34"/>
      <c r="O973" s="34"/>
      <c r="P973" s="34"/>
    </row>
    <row r="974" spans="2:16" ht="13.5" customHeight="1" x14ac:dyDescent="0.3">
      <c r="B974" s="59"/>
      <c r="C974" s="59"/>
      <c r="D974" s="59"/>
      <c r="E974" s="34"/>
      <c r="F974" s="34"/>
      <c r="G974" s="34"/>
      <c r="H974" s="34"/>
      <c r="I974" s="34"/>
      <c r="J974" s="34"/>
      <c r="K974" s="34"/>
      <c r="L974" s="34"/>
      <c r="M974" s="34"/>
      <c r="N974" s="34"/>
      <c r="O974" s="34"/>
      <c r="P974" s="34"/>
    </row>
    <row r="975" spans="2:16" ht="13.5" customHeight="1" x14ac:dyDescent="0.3">
      <c r="B975" s="59"/>
      <c r="C975" s="59"/>
      <c r="D975" s="59"/>
      <c r="E975" s="34"/>
      <c r="F975" s="34"/>
      <c r="G975" s="34"/>
      <c r="H975" s="34"/>
      <c r="I975" s="34"/>
      <c r="J975" s="34"/>
      <c r="K975" s="34"/>
      <c r="L975" s="34"/>
      <c r="M975" s="34"/>
      <c r="N975" s="34"/>
      <c r="O975" s="34"/>
      <c r="P975" s="34"/>
    </row>
    <row r="976" spans="2:16" ht="13.5" customHeight="1" x14ac:dyDescent="0.3">
      <c r="B976" s="59"/>
      <c r="C976" s="59"/>
      <c r="D976" s="59"/>
      <c r="E976" s="34"/>
      <c r="F976" s="34"/>
      <c r="G976" s="34"/>
      <c r="H976" s="34"/>
      <c r="I976" s="34"/>
      <c r="J976" s="34"/>
      <c r="K976" s="34"/>
      <c r="L976" s="34"/>
      <c r="M976" s="34"/>
      <c r="N976" s="34"/>
      <c r="O976" s="34"/>
      <c r="P976" s="34"/>
    </row>
    <row r="977" spans="2:16" ht="13.5" customHeight="1" x14ac:dyDescent="0.3">
      <c r="B977" s="59"/>
      <c r="C977" s="59"/>
      <c r="D977" s="59"/>
      <c r="E977" s="34"/>
      <c r="F977" s="34"/>
      <c r="G977" s="34"/>
      <c r="H977" s="34"/>
      <c r="I977" s="34"/>
      <c r="J977" s="34"/>
      <c r="K977" s="34"/>
      <c r="L977" s="34"/>
      <c r="M977" s="34"/>
      <c r="N977" s="34"/>
      <c r="O977" s="34"/>
      <c r="P977" s="34"/>
    </row>
    <row r="978" spans="2:16" ht="13.5" customHeight="1" x14ac:dyDescent="0.3">
      <c r="B978" s="59"/>
      <c r="C978" s="59"/>
      <c r="D978" s="59"/>
      <c r="E978" s="34"/>
      <c r="F978" s="34"/>
      <c r="G978" s="34"/>
      <c r="H978" s="34"/>
      <c r="I978" s="34"/>
      <c r="J978" s="34"/>
      <c r="K978" s="34"/>
      <c r="L978" s="34"/>
      <c r="M978" s="34"/>
      <c r="N978" s="34"/>
      <c r="O978" s="34"/>
      <c r="P978" s="34"/>
    </row>
    <row r="979" spans="2:16" ht="13.5" customHeight="1" x14ac:dyDescent="0.3">
      <c r="B979" s="59"/>
      <c r="C979" s="59"/>
      <c r="D979" s="59"/>
      <c r="E979" s="34"/>
      <c r="F979" s="34"/>
      <c r="G979" s="34"/>
      <c r="H979" s="34"/>
      <c r="I979" s="34"/>
      <c r="J979" s="34"/>
      <c r="K979" s="34"/>
      <c r="L979" s="34"/>
      <c r="M979" s="34"/>
      <c r="N979" s="34"/>
      <c r="O979" s="34"/>
      <c r="P979" s="34"/>
    </row>
    <row r="980" spans="2:16" ht="13.5" customHeight="1" x14ac:dyDescent="0.3">
      <c r="B980" s="59"/>
      <c r="C980" s="59"/>
      <c r="D980" s="59"/>
      <c r="E980" s="34"/>
      <c r="F980" s="34"/>
      <c r="G980" s="34"/>
      <c r="H980" s="34"/>
      <c r="I980" s="34"/>
      <c r="J980" s="34"/>
      <c r="K980" s="34"/>
      <c r="L980" s="34"/>
      <c r="M980" s="34"/>
      <c r="N980" s="34"/>
      <c r="O980" s="34"/>
      <c r="P980" s="34"/>
    </row>
    <row r="981" spans="2:16" ht="13.5" customHeight="1" x14ac:dyDescent="0.3">
      <c r="B981" s="59"/>
      <c r="C981" s="59"/>
      <c r="D981" s="59"/>
      <c r="E981" s="34"/>
      <c r="F981" s="34"/>
      <c r="G981" s="34"/>
      <c r="H981" s="34"/>
      <c r="I981" s="34"/>
      <c r="J981" s="34"/>
      <c r="K981" s="34"/>
      <c r="L981" s="34"/>
      <c r="M981" s="34"/>
      <c r="N981" s="34"/>
      <c r="O981" s="34"/>
      <c r="P981" s="34"/>
    </row>
    <row r="982" spans="2:16" ht="13.5" customHeight="1" x14ac:dyDescent="0.3">
      <c r="B982" s="59"/>
      <c r="C982" s="59"/>
      <c r="D982" s="59"/>
      <c r="E982" s="34"/>
      <c r="F982" s="34"/>
      <c r="G982" s="34"/>
      <c r="H982" s="34"/>
      <c r="I982" s="34"/>
      <c r="J982" s="34"/>
      <c r="K982" s="34"/>
      <c r="L982" s="34"/>
      <c r="M982" s="34"/>
      <c r="N982" s="34"/>
      <c r="O982" s="34"/>
      <c r="P982" s="34"/>
    </row>
    <row r="983" spans="2:16" ht="13.5" customHeight="1" x14ac:dyDescent="0.3">
      <c r="B983" s="59"/>
      <c r="C983" s="59"/>
      <c r="D983" s="59"/>
      <c r="E983" s="34"/>
      <c r="F983" s="34"/>
      <c r="G983" s="34"/>
      <c r="H983" s="34"/>
      <c r="I983" s="34"/>
      <c r="J983" s="34"/>
      <c r="K983" s="34"/>
      <c r="L983" s="34"/>
      <c r="M983" s="34"/>
      <c r="N983" s="34"/>
      <c r="O983" s="34"/>
      <c r="P983" s="34"/>
    </row>
    <row r="984" spans="2:16" ht="13.5" customHeight="1" x14ac:dyDescent="0.3">
      <c r="B984" s="59"/>
      <c r="C984" s="59"/>
      <c r="D984" s="59"/>
      <c r="E984" s="34"/>
      <c r="F984" s="34"/>
      <c r="G984" s="34"/>
      <c r="H984" s="34"/>
      <c r="I984" s="34"/>
      <c r="J984" s="34"/>
      <c r="K984" s="34"/>
      <c r="L984" s="34"/>
      <c r="M984" s="34"/>
      <c r="N984" s="34"/>
      <c r="O984" s="34"/>
      <c r="P984" s="34"/>
    </row>
    <row r="985" spans="2:16" ht="13.5" customHeight="1" x14ac:dyDescent="0.3">
      <c r="B985" s="59"/>
      <c r="C985" s="59"/>
      <c r="D985" s="59"/>
      <c r="E985" s="34"/>
      <c r="F985" s="34"/>
      <c r="G985" s="34"/>
      <c r="H985" s="34"/>
      <c r="I985" s="34"/>
      <c r="J985" s="34"/>
      <c r="K985" s="34"/>
      <c r="L985" s="34"/>
      <c r="M985" s="34"/>
      <c r="N985" s="34"/>
      <c r="O985" s="34"/>
      <c r="P985" s="34"/>
    </row>
    <row r="986" spans="2:16" ht="13.5" customHeight="1" x14ac:dyDescent="0.3">
      <c r="B986" s="59"/>
      <c r="C986" s="59"/>
      <c r="D986" s="59"/>
      <c r="E986" s="34"/>
      <c r="F986" s="34"/>
      <c r="G986" s="34"/>
      <c r="H986" s="34"/>
      <c r="I986" s="34"/>
      <c r="J986" s="34"/>
      <c r="K986" s="34"/>
      <c r="L986" s="34"/>
      <c r="M986" s="34"/>
      <c r="N986" s="34"/>
      <c r="O986" s="34"/>
      <c r="P986" s="34"/>
    </row>
    <row r="987" spans="2:16" ht="13.5" customHeight="1" x14ac:dyDescent="0.3">
      <c r="B987" s="59"/>
      <c r="C987" s="59"/>
      <c r="D987" s="59"/>
      <c r="E987" s="34"/>
      <c r="F987" s="34"/>
      <c r="G987" s="34"/>
      <c r="H987" s="34"/>
      <c r="I987" s="34"/>
      <c r="J987" s="34"/>
      <c r="K987" s="34"/>
      <c r="L987" s="34"/>
      <c r="M987" s="34"/>
      <c r="N987" s="34"/>
      <c r="O987" s="34"/>
      <c r="P987" s="34"/>
    </row>
    <row r="988" spans="2:16" ht="13.5" customHeight="1" x14ac:dyDescent="0.3">
      <c r="B988" s="59"/>
      <c r="C988" s="59"/>
      <c r="D988" s="59"/>
      <c r="E988" s="34"/>
      <c r="F988" s="34"/>
      <c r="G988" s="34"/>
      <c r="H988" s="34"/>
      <c r="I988" s="34"/>
      <c r="J988" s="34"/>
      <c r="K988" s="34"/>
      <c r="L988" s="34"/>
      <c r="M988" s="34"/>
      <c r="N988" s="34"/>
      <c r="O988" s="34"/>
      <c r="P988" s="34"/>
    </row>
    <row r="989" spans="2:16" ht="13.5" customHeight="1" x14ac:dyDescent="0.3">
      <c r="B989" s="59"/>
      <c r="C989" s="59"/>
      <c r="D989" s="59"/>
      <c r="E989" s="34"/>
      <c r="F989" s="34"/>
      <c r="G989" s="34"/>
      <c r="H989" s="34"/>
      <c r="I989" s="34"/>
      <c r="J989" s="34"/>
      <c r="K989" s="34"/>
      <c r="L989" s="34"/>
      <c r="M989" s="34"/>
      <c r="N989" s="34"/>
      <c r="O989" s="34"/>
      <c r="P989" s="34"/>
    </row>
    <row r="990" spans="2:16" ht="13.5" customHeight="1" x14ac:dyDescent="0.3">
      <c r="B990" s="59"/>
      <c r="C990" s="59"/>
      <c r="D990" s="59"/>
      <c r="E990" s="34"/>
      <c r="F990" s="34"/>
      <c r="G990" s="34"/>
      <c r="H990" s="34"/>
      <c r="I990" s="34"/>
      <c r="J990" s="34"/>
      <c r="K990" s="34"/>
      <c r="L990" s="34"/>
      <c r="M990" s="34"/>
      <c r="N990" s="34"/>
      <c r="O990" s="34"/>
      <c r="P990" s="34"/>
    </row>
    <row r="991" spans="2:16" ht="13.5" customHeight="1" x14ac:dyDescent="0.3">
      <c r="B991" s="59"/>
      <c r="C991" s="59"/>
      <c r="D991" s="59"/>
      <c r="E991" s="34"/>
      <c r="F991" s="34"/>
      <c r="G991" s="34"/>
      <c r="H991" s="34"/>
      <c r="I991" s="34"/>
      <c r="J991" s="34"/>
      <c r="K991" s="34"/>
      <c r="L991" s="34"/>
      <c r="M991" s="34"/>
      <c r="N991" s="34"/>
      <c r="O991" s="34"/>
      <c r="P991" s="34"/>
    </row>
    <row r="992" spans="2:16" ht="13.5" customHeight="1" x14ac:dyDescent="0.3">
      <c r="B992" s="59"/>
      <c r="C992" s="59"/>
      <c r="D992" s="59"/>
      <c r="E992" s="34"/>
      <c r="F992" s="34"/>
      <c r="G992" s="34"/>
      <c r="H992" s="34"/>
      <c r="I992" s="34"/>
      <c r="J992" s="34"/>
      <c r="K992" s="34"/>
      <c r="L992" s="34"/>
      <c r="M992" s="34"/>
      <c r="N992" s="34"/>
      <c r="O992" s="34"/>
      <c r="P992" s="34"/>
    </row>
    <row r="993" spans="2:16" ht="13.5" customHeight="1" x14ac:dyDescent="0.3">
      <c r="B993" s="59"/>
      <c r="C993" s="59"/>
      <c r="D993" s="59"/>
      <c r="E993" s="34"/>
      <c r="F993" s="34"/>
      <c r="G993" s="34"/>
      <c r="H993" s="34"/>
      <c r="I993" s="34"/>
      <c r="J993" s="34"/>
      <c r="K993" s="34"/>
      <c r="L993" s="34"/>
      <c r="M993" s="34"/>
      <c r="N993" s="34"/>
      <c r="O993" s="34"/>
      <c r="P993" s="34"/>
    </row>
    <row r="994" spans="2:16" ht="13.5" customHeight="1" x14ac:dyDescent="0.3">
      <c r="B994" s="59"/>
      <c r="C994" s="59"/>
      <c r="D994" s="59"/>
      <c r="E994" s="34"/>
      <c r="F994" s="34"/>
      <c r="G994" s="34"/>
      <c r="H994" s="34"/>
      <c r="I994" s="34"/>
      <c r="J994" s="34"/>
      <c r="K994" s="34"/>
      <c r="L994" s="34"/>
      <c r="M994" s="34"/>
      <c r="N994" s="34"/>
      <c r="O994" s="34"/>
      <c r="P994" s="34"/>
    </row>
    <row r="995" spans="2:16" ht="13.5" customHeight="1" x14ac:dyDescent="0.3">
      <c r="B995" s="59"/>
      <c r="C995" s="59"/>
      <c r="D995" s="59"/>
      <c r="E995" s="34"/>
      <c r="F995" s="34"/>
      <c r="G995" s="34"/>
      <c r="H995" s="34"/>
      <c r="I995" s="34"/>
      <c r="J995" s="34"/>
      <c r="K995" s="34"/>
      <c r="L995" s="34"/>
      <c r="M995" s="34"/>
      <c r="N995" s="34"/>
      <c r="O995" s="34"/>
      <c r="P995" s="34"/>
    </row>
    <row r="996" spans="2:16" ht="13.5" customHeight="1" x14ac:dyDescent="0.3">
      <c r="B996" s="59"/>
      <c r="C996" s="59"/>
      <c r="D996" s="59"/>
      <c r="E996" s="34"/>
      <c r="F996" s="34"/>
      <c r="G996" s="34"/>
      <c r="H996" s="34"/>
      <c r="I996" s="34"/>
      <c r="J996" s="34"/>
      <c r="K996" s="34"/>
      <c r="L996" s="34"/>
      <c r="M996" s="34"/>
      <c r="N996" s="34"/>
      <c r="O996" s="34"/>
      <c r="P996" s="34"/>
    </row>
    <row r="997" spans="2:16" ht="13.5" customHeight="1" x14ac:dyDescent="0.3">
      <c r="B997" s="59"/>
      <c r="C997" s="59"/>
      <c r="D997" s="59"/>
      <c r="E997" s="34"/>
      <c r="F997" s="34"/>
      <c r="G997" s="34"/>
      <c r="H997" s="34"/>
      <c r="I997" s="34"/>
      <c r="J997" s="34"/>
      <c r="K997" s="34"/>
      <c r="L997" s="34"/>
      <c r="M997" s="34"/>
      <c r="N997" s="34"/>
      <c r="O997" s="34"/>
      <c r="P997" s="34"/>
    </row>
    <row r="998" spans="2:16" ht="13.5" customHeight="1" x14ac:dyDescent="0.3">
      <c r="B998" s="59"/>
      <c r="C998" s="59"/>
      <c r="D998" s="59"/>
      <c r="E998" s="34"/>
      <c r="F998" s="34"/>
      <c r="G998" s="34"/>
      <c r="H998" s="34"/>
      <c r="I998" s="34"/>
      <c r="J998" s="34"/>
      <c r="K998" s="34"/>
      <c r="L998" s="34"/>
      <c r="M998" s="34"/>
      <c r="N998" s="34"/>
      <c r="O998" s="34"/>
      <c r="P998" s="34"/>
    </row>
    <row r="999" spans="2:16" ht="13.5" customHeight="1" x14ac:dyDescent="0.3">
      <c r="B999" s="59"/>
      <c r="C999" s="59"/>
      <c r="D999" s="59"/>
      <c r="E999" s="34"/>
      <c r="F999" s="34"/>
      <c r="G999" s="34"/>
      <c r="H999" s="34"/>
      <c r="I999" s="34"/>
      <c r="J999" s="34"/>
      <c r="K999" s="34"/>
      <c r="L999" s="34"/>
      <c r="M999" s="34"/>
      <c r="N999" s="34"/>
      <c r="O999" s="34"/>
      <c r="P999" s="34"/>
    </row>
    <row r="1000" spans="2:16" ht="13.5" customHeight="1" x14ac:dyDescent="0.3">
      <c r="B1000" s="59"/>
      <c r="C1000" s="59"/>
      <c r="D1000" s="59"/>
      <c r="E1000" s="34"/>
      <c r="F1000" s="34"/>
      <c r="G1000" s="34"/>
      <c r="H1000" s="34"/>
      <c r="I1000" s="34"/>
      <c r="J1000" s="34"/>
      <c r="K1000" s="34"/>
      <c r="L1000" s="34"/>
      <c r="M1000" s="34"/>
      <c r="N1000" s="34"/>
      <c r="O1000" s="34"/>
      <c r="P1000" s="34"/>
    </row>
    <row r="1001" spans="2:16" ht="13.5" customHeight="1" x14ac:dyDescent="0.3">
      <c r="B1001" s="59"/>
      <c r="C1001" s="59"/>
      <c r="D1001" s="59"/>
      <c r="E1001" s="34"/>
      <c r="F1001" s="34"/>
      <c r="G1001" s="34"/>
      <c r="H1001" s="34"/>
      <c r="I1001" s="34"/>
      <c r="J1001" s="34"/>
      <c r="K1001" s="34"/>
      <c r="L1001" s="34"/>
      <c r="M1001" s="34"/>
      <c r="N1001" s="34"/>
      <c r="O1001" s="34"/>
      <c r="P1001" s="34"/>
    </row>
    <row r="1002" spans="2:16" ht="13.5" customHeight="1" x14ac:dyDescent="0.3">
      <c r="B1002" s="59"/>
      <c r="C1002" s="59"/>
      <c r="D1002" s="59"/>
      <c r="E1002" s="34"/>
      <c r="F1002" s="34"/>
      <c r="G1002" s="34"/>
      <c r="H1002" s="34"/>
      <c r="I1002" s="34"/>
      <c r="J1002" s="34"/>
      <c r="K1002" s="34"/>
      <c r="L1002" s="34"/>
      <c r="M1002" s="34"/>
      <c r="N1002" s="34"/>
      <c r="O1002" s="34"/>
      <c r="P1002" s="34"/>
    </row>
    <row r="1003" spans="2:16" ht="13.5" customHeight="1" x14ac:dyDescent="0.3">
      <c r="B1003" s="59"/>
      <c r="C1003" s="59"/>
      <c r="D1003" s="59"/>
      <c r="E1003" s="34"/>
      <c r="F1003" s="34"/>
      <c r="G1003" s="34"/>
      <c r="H1003" s="34"/>
      <c r="I1003" s="34"/>
      <c r="J1003" s="34"/>
      <c r="K1003" s="34"/>
      <c r="L1003" s="34"/>
      <c r="M1003" s="34"/>
      <c r="N1003" s="34"/>
      <c r="O1003" s="34"/>
      <c r="P1003" s="34"/>
    </row>
    <row r="1004" spans="2:16" ht="13.5" customHeight="1" x14ac:dyDescent="0.3">
      <c r="B1004" s="59"/>
      <c r="C1004" s="59"/>
      <c r="D1004" s="59"/>
      <c r="E1004" s="34"/>
      <c r="F1004" s="34"/>
      <c r="G1004" s="34"/>
      <c r="H1004" s="34"/>
      <c r="I1004" s="34"/>
      <c r="J1004" s="34"/>
      <c r="K1004" s="34"/>
      <c r="L1004" s="34"/>
      <c r="M1004" s="34"/>
      <c r="N1004" s="34"/>
      <c r="O1004" s="34"/>
      <c r="P1004" s="34"/>
    </row>
    <row r="1005" spans="2:16" ht="13.5" customHeight="1" x14ac:dyDescent="0.3">
      <c r="B1005" s="59"/>
      <c r="C1005" s="59"/>
      <c r="D1005" s="59"/>
      <c r="E1005" s="34"/>
      <c r="F1005" s="34"/>
      <c r="G1005" s="34"/>
      <c r="H1005" s="34"/>
      <c r="I1005" s="34"/>
      <c r="J1005" s="34"/>
      <c r="K1005" s="34"/>
      <c r="L1005" s="34"/>
      <c r="M1005" s="34"/>
      <c r="N1005" s="34"/>
      <c r="O1005" s="34"/>
      <c r="P1005" s="34"/>
    </row>
    <row r="1006" spans="2:16" ht="13.5" customHeight="1" x14ac:dyDescent="0.3">
      <c r="B1006" s="59"/>
      <c r="C1006" s="59"/>
      <c r="D1006" s="59"/>
      <c r="E1006" s="34"/>
      <c r="F1006" s="34"/>
      <c r="G1006" s="34"/>
      <c r="H1006" s="34"/>
      <c r="I1006" s="34"/>
      <c r="J1006" s="34"/>
      <c r="K1006" s="34"/>
      <c r="L1006" s="34"/>
      <c r="M1006" s="34"/>
      <c r="N1006" s="34"/>
      <c r="O1006" s="34"/>
      <c r="P1006" s="34"/>
    </row>
    <row r="1007" spans="2:16" ht="13.5" customHeight="1" x14ac:dyDescent="0.3">
      <c r="B1007" s="59"/>
      <c r="C1007" s="59"/>
      <c r="D1007" s="59"/>
      <c r="E1007" s="34"/>
      <c r="F1007" s="34"/>
      <c r="G1007" s="34"/>
      <c r="H1007" s="34"/>
      <c r="I1007" s="34"/>
      <c r="J1007" s="34"/>
      <c r="K1007" s="34"/>
      <c r="L1007" s="34"/>
      <c r="M1007" s="34"/>
      <c r="N1007" s="34"/>
      <c r="O1007" s="34"/>
      <c r="P1007" s="34"/>
    </row>
    <row r="1008" spans="2:16" ht="13.5" customHeight="1" x14ac:dyDescent="0.3">
      <c r="B1008" s="59"/>
      <c r="C1008" s="59"/>
      <c r="D1008" s="59"/>
      <c r="E1008" s="34"/>
      <c r="F1008" s="34"/>
      <c r="G1008" s="34"/>
      <c r="H1008" s="34"/>
      <c r="I1008" s="34"/>
      <c r="J1008" s="34"/>
      <c r="K1008" s="34"/>
      <c r="L1008" s="34"/>
      <c r="M1008" s="34"/>
      <c r="N1008" s="34"/>
      <c r="O1008" s="34"/>
      <c r="P1008" s="34"/>
    </row>
    <row r="1009" spans="2:16" ht="13.5" customHeight="1" x14ac:dyDescent="0.3">
      <c r="B1009" s="59"/>
      <c r="C1009" s="59"/>
      <c r="D1009" s="59"/>
      <c r="E1009" s="34"/>
      <c r="F1009" s="34"/>
      <c r="G1009" s="34"/>
      <c r="H1009" s="34"/>
      <c r="I1009" s="34"/>
      <c r="J1009" s="34"/>
      <c r="K1009" s="34"/>
      <c r="L1009" s="34"/>
      <c r="M1009" s="34"/>
      <c r="N1009" s="34"/>
      <c r="O1009" s="34"/>
      <c r="P1009" s="34"/>
    </row>
    <row r="1010" spans="2:16" ht="13.5" customHeight="1" x14ac:dyDescent="0.3">
      <c r="B1010" s="59"/>
      <c r="C1010" s="59"/>
      <c r="D1010" s="59"/>
      <c r="E1010" s="34"/>
      <c r="F1010" s="34"/>
      <c r="G1010" s="34"/>
      <c r="H1010" s="34"/>
      <c r="I1010" s="34"/>
      <c r="J1010" s="34"/>
      <c r="K1010" s="34"/>
      <c r="L1010" s="34"/>
      <c r="M1010" s="34"/>
      <c r="N1010" s="34"/>
      <c r="O1010" s="34"/>
      <c r="P1010" s="34"/>
    </row>
    <row r="1011" spans="2:16" ht="13.5" customHeight="1" x14ac:dyDescent="0.3">
      <c r="B1011" s="59"/>
      <c r="C1011" s="59"/>
      <c r="D1011" s="59"/>
      <c r="E1011" s="34"/>
      <c r="F1011" s="34"/>
      <c r="G1011" s="34"/>
      <c r="H1011" s="34"/>
      <c r="I1011" s="34"/>
      <c r="J1011" s="34"/>
      <c r="K1011" s="34"/>
      <c r="L1011" s="34"/>
      <c r="M1011" s="34"/>
      <c r="N1011" s="34"/>
      <c r="O1011" s="34"/>
      <c r="P1011" s="34"/>
    </row>
    <row r="1012" spans="2:16" ht="13.5" customHeight="1" x14ac:dyDescent="0.3">
      <c r="B1012" s="59"/>
      <c r="C1012" s="59"/>
      <c r="D1012" s="59"/>
      <c r="E1012" s="34"/>
      <c r="F1012" s="34"/>
      <c r="G1012" s="34"/>
      <c r="H1012" s="34"/>
      <c r="I1012" s="34"/>
      <c r="J1012" s="34"/>
      <c r="K1012" s="34"/>
      <c r="L1012" s="34"/>
      <c r="M1012" s="34"/>
      <c r="N1012" s="34"/>
      <c r="O1012" s="34"/>
      <c r="P1012" s="34"/>
    </row>
    <row r="1013" spans="2:16" ht="13.5" customHeight="1" x14ac:dyDescent="0.3">
      <c r="B1013" s="59"/>
      <c r="C1013" s="59"/>
      <c r="D1013" s="59"/>
      <c r="E1013" s="34"/>
      <c r="F1013" s="34"/>
      <c r="G1013" s="34"/>
      <c r="H1013" s="34"/>
      <c r="I1013" s="34"/>
      <c r="J1013" s="34"/>
      <c r="K1013" s="34"/>
      <c r="L1013" s="34"/>
      <c r="M1013" s="34"/>
      <c r="N1013" s="34"/>
      <c r="O1013" s="34"/>
      <c r="P1013" s="34"/>
    </row>
    <row r="1014" spans="2:16" ht="13.5" customHeight="1" x14ac:dyDescent="0.3">
      <c r="B1014" s="59"/>
      <c r="C1014" s="59"/>
      <c r="D1014" s="59"/>
      <c r="E1014" s="34"/>
      <c r="F1014" s="34"/>
      <c r="G1014" s="34"/>
      <c r="H1014" s="34"/>
      <c r="I1014" s="34"/>
      <c r="J1014" s="34"/>
      <c r="K1014" s="34"/>
      <c r="L1014" s="34"/>
      <c r="M1014" s="34"/>
      <c r="N1014" s="34"/>
      <c r="O1014" s="34"/>
      <c r="P1014" s="34"/>
    </row>
    <row r="1015" spans="2:16" ht="13.5" customHeight="1" x14ac:dyDescent="0.3">
      <c r="B1015" s="59"/>
      <c r="C1015" s="59"/>
      <c r="D1015" s="59"/>
      <c r="E1015" s="34"/>
      <c r="F1015" s="34"/>
      <c r="G1015" s="34"/>
      <c r="H1015" s="34"/>
      <c r="I1015" s="34"/>
      <c r="J1015" s="34"/>
      <c r="K1015" s="34"/>
      <c r="L1015" s="34"/>
      <c r="M1015" s="34"/>
      <c r="N1015" s="34"/>
      <c r="O1015" s="34"/>
      <c r="P1015" s="34"/>
    </row>
    <row r="1016" spans="2:16" ht="13.5" customHeight="1" x14ac:dyDescent="0.3">
      <c r="B1016" s="59"/>
      <c r="C1016" s="59"/>
      <c r="D1016" s="59"/>
      <c r="E1016" s="34"/>
      <c r="F1016" s="34"/>
      <c r="G1016" s="34"/>
      <c r="H1016" s="34"/>
      <c r="I1016" s="34"/>
      <c r="J1016" s="34"/>
      <c r="K1016" s="34"/>
      <c r="L1016" s="34"/>
      <c r="M1016" s="34"/>
      <c r="N1016" s="34"/>
      <c r="O1016" s="34"/>
      <c r="P1016" s="34"/>
    </row>
    <row r="1017" spans="2:16" ht="13.5" customHeight="1" x14ac:dyDescent="0.3">
      <c r="B1017" s="59"/>
      <c r="C1017" s="59"/>
      <c r="D1017" s="59"/>
      <c r="E1017" s="34"/>
      <c r="F1017" s="34"/>
      <c r="G1017" s="34"/>
      <c r="H1017" s="34"/>
      <c r="I1017" s="34"/>
      <c r="J1017" s="34"/>
      <c r="K1017" s="34"/>
      <c r="L1017" s="34"/>
      <c r="M1017" s="34"/>
      <c r="N1017" s="34"/>
      <c r="O1017" s="34"/>
      <c r="P1017" s="34"/>
    </row>
    <row r="1018" spans="2:16" ht="13.5" customHeight="1" x14ac:dyDescent="0.3">
      <c r="B1018" s="59"/>
      <c r="C1018" s="59"/>
      <c r="D1018" s="59"/>
      <c r="E1018" s="34"/>
      <c r="F1018" s="34"/>
      <c r="G1018" s="34"/>
      <c r="H1018" s="34"/>
      <c r="I1018" s="34"/>
      <c r="J1018" s="34"/>
      <c r="K1018" s="34"/>
      <c r="L1018" s="34"/>
      <c r="M1018" s="34"/>
      <c r="N1018" s="34"/>
      <c r="O1018" s="34"/>
      <c r="P1018" s="34"/>
    </row>
    <row r="1019" spans="2:16" ht="13.5" customHeight="1" x14ac:dyDescent="0.3">
      <c r="B1019" s="59"/>
      <c r="C1019" s="59"/>
      <c r="D1019" s="59"/>
      <c r="E1019" s="34"/>
      <c r="F1019" s="34"/>
      <c r="G1019" s="34"/>
      <c r="H1019" s="34"/>
      <c r="I1019" s="34"/>
      <c r="J1019" s="34"/>
      <c r="K1019" s="34"/>
      <c r="L1019" s="34"/>
      <c r="M1019" s="34"/>
      <c r="N1019" s="34"/>
      <c r="O1019" s="34"/>
      <c r="P1019" s="34"/>
    </row>
    <row r="1020" spans="2:16" ht="13.5" customHeight="1" x14ac:dyDescent="0.3">
      <c r="B1020" s="59"/>
      <c r="C1020" s="59"/>
      <c r="D1020" s="59"/>
      <c r="E1020" s="34"/>
      <c r="F1020" s="34"/>
      <c r="G1020" s="34"/>
      <c r="H1020" s="34"/>
      <c r="I1020" s="34"/>
      <c r="J1020" s="34"/>
      <c r="K1020" s="34"/>
      <c r="L1020" s="34"/>
      <c r="M1020" s="34"/>
      <c r="N1020" s="34"/>
      <c r="O1020" s="34"/>
      <c r="P1020" s="34"/>
    </row>
    <row r="1021" spans="2:16" ht="13.5" customHeight="1" x14ac:dyDescent="0.3">
      <c r="B1021" s="59"/>
      <c r="C1021" s="59"/>
      <c r="D1021" s="59"/>
      <c r="E1021" s="34"/>
      <c r="F1021" s="34"/>
      <c r="G1021" s="34"/>
      <c r="H1021" s="34"/>
      <c r="I1021" s="34"/>
      <c r="J1021" s="34"/>
      <c r="K1021" s="34"/>
      <c r="L1021" s="34"/>
      <c r="M1021" s="34"/>
      <c r="N1021" s="34"/>
      <c r="O1021" s="34"/>
      <c r="P1021" s="34"/>
    </row>
    <row r="1022" spans="2:16" ht="13.5" customHeight="1" x14ac:dyDescent="0.3">
      <c r="B1022" s="59"/>
      <c r="C1022" s="59"/>
      <c r="D1022" s="59"/>
      <c r="E1022" s="34"/>
      <c r="F1022" s="34"/>
      <c r="G1022" s="34"/>
      <c r="H1022" s="34"/>
      <c r="I1022" s="34"/>
      <c r="J1022" s="34"/>
      <c r="K1022" s="34"/>
      <c r="L1022" s="34"/>
      <c r="M1022" s="34"/>
      <c r="N1022" s="34"/>
      <c r="O1022" s="34"/>
      <c r="P1022" s="34"/>
    </row>
    <row r="1023" spans="2:16" ht="13.5" customHeight="1" x14ac:dyDescent="0.3">
      <c r="B1023" s="59"/>
      <c r="C1023" s="59"/>
      <c r="D1023" s="59"/>
      <c r="E1023" s="34"/>
      <c r="F1023" s="34"/>
      <c r="G1023" s="34"/>
      <c r="H1023" s="34"/>
      <c r="I1023" s="34"/>
      <c r="J1023" s="34"/>
      <c r="K1023" s="34"/>
      <c r="L1023" s="34"/>
      <c r="M1023" s="34"/>
      <c r="N1023" s="34"/>
      <c r="O1023" s="34"/>
      <c r="P1023" s="34"/>
    </row>
    <row r="1024" spans="2:16" ht="13.5" customHeight="1" x14ac:dyDescent="0.3">
      <c r="B1024" s="59"/>
      <c r="C1024" s="59"/>
      <c r="D1024" s="59"/>
      <c r="E1024" s="34"/>
      <c r="F1024" s="34"/>
      <c r="G1024" s="34"/>
      <c r="H1024" s="34"/>
      <c r="I1024" s="34"/>
      <c r="J1024" s="34"/>
      <c r="K1024" s="34"/>
      <c r="L1024" s="34"/>
      <c r="M1024" s="34"/>
      <c r="N1024" s="34"/>
      <c r="O1024" s="34"/>
      <c r="P1024" s="34"/>
    </row>
    <row r="1025" spans="2:16" ht="13.5" customHeight="1" x14ac:dyDescent="0.3">
      <c r="B1025" s="59"/>
      <c r="C1025" s="59"/>
      <c r="D1025" s="59"/>
      <c r="E1025" s="34"/>
      <c r="F1025" s="34"/>
      <c r="G1025" s="34"/>
      <c r="H1025" s="34"/>
      <c r="I1025" s="34"/>
      <c r="J1025" s="34"/>
      <c r="K1025" s="34"/>
      <c r="L1025" s="34"/>
      <c r="M1025" s="34"/>
      <c r="N1025" s="34"/>
      <c r="O1025" s="34"/>
      <c r="P1025" s="34"/>
    </row>
    <row r="1026" spans="2:16" ht="13.5" customHeight="1" x14ac:dyDescent="0.3">
      <c r="B1026" s="59"/>
      <c r="C1026" s="59"/>
      <c r="D1026" s="59"/>
      <c r="E1026" s="34"/>
      <c r="F1026" s="34"/>
      <c r="G1026" s="34"/>
      <c r="H1026" s="34"/>
      <c r="I1026" s="34"/>
      <c r="J1026" s="34"/>
      <c r="K1026" s="34"/>
      <c r="L1026" s="34"/>
      <c r="M1026" s="34"/>
      <c r="N1026" s="34"/>
      <c r="O1026" s="34"/>
      <c r="P1026" s="34"/>
    </row>
    <row r="1027" spans="2:16" ht="13.5" customHeight="1" x14ac:dyDescent="0.3">
      <c r="B1027" s="59"/>
      <c r="C1027" s="59"/>
      <c r="D1027" s="59"/>
      <c r="E1027" s="34"/>
      <c r="F1027" s="34"/>
      <c r="G1027" s="34"/>
      <c r="H1027" s="34"/>
      <c r="I1027" s="34"/>
      <c r="J1027" s="34"/>
      <c r="K1027" s="34"/>
      <c r="L1027" s="34"/>
      <c r="M1027" s="34"/>
      <c r="N1027" s="34"/>
      <c r="O1027" s="34"/>
      <c r="P1027" s="34"/>
    </row>
    <row r="1028" spans="2:16" ht="13.5" customHeight="1" x14ac:dyDescent="0.3">
      <c r="B1028" s="59"/>
      <c r="C1028" s="59"/>
      <c r="D1028" s="59"/>
      <c r="E1028" s="34"/>
      <c r="F1028" s="34"/>
      <c r="G1028" s="34"/>
      <c r="H1028" s="34"/>
      <c r="I1028" s="34"/>
      <c r="J1028" s="34"/>
      <c r="K1028" s="34"/>
      <c r="L1028" s="34"/>
      <c r="M1028" s="34"/>
      <c r="N1028" s="34"/>
      <c r="O1028" s="34"/>
      <c r="P1028" s="34"/>
    </row>
    <row r="1029" spans="2:16" ht="13.5" customHeight="1" x14ac:dyDescent="0.3">
      <c r="B1029" s="59"/>
      <c r="C1029" s="59"/>
      <c r="D1029" s="59"/>
      <c r="E1029" s="34"/>
      <c r="F1029" s="34"/>
      <c r="G1029" s="34"/>
      <c r="H1029" s="34"/>
      <c r="I1029" s="34"/>
      <c r="J1029" s="34"/>
      <c r="K1029" s="34"/>
      <c r="L1029" s="34"/>
      <c r="M1029" s="34"/>
      <c r="N1029" s="34"/>
      <c r="O1029" s="34"/>
      <c r="P1029" s="34"/>
    </row>
    <row r="1030" spans="2:16" ht="13.5" customHeight="1" x14ac:dyDescent="0.3">
      <c r="B1030" s="59"/>
      <c r="C1030" s="59"/>
      <c r="D1030" s="59"/>
      <c r="E1030" s="34"/>
      <c r="F1030" s="34"/>
      <c r="G1030" s="34"/>
      <c r="H1030" s="34"/>
      <c r="I1030" s="34"/>
      <c r="J1030" s="34"/>
      <c r="K1030" s="34"/>
      <c r="L1030" s="34"/>
      <c r="M1030" s="34"/>
      <c r="N1030" s="34"/>
      <c r="O1030" s="34"/>
      <c r="P1030" s="34"/>
    </row>
    <row r="1031" spans="2:16" ht="13.5" customHeight="1" x14ac:dyDescent="0.3">
      <c r="B1031" s="59"/>
      <c r="C1031" s="59"/>
      <c r="D1031" s="59"/>
      <c r="E1031" s="34"/>
      <c r="F1031" s="34"/>
      <c r="G1031" s="34"/>
      <c r="H1031" s="34"/>
      <c r="I1031" s="34"/>
      <c r="J1031" s="34"/>
      <c r="K1031" s="34"/>
      <c r="L1031" s="34"/>
      <c r="M1031" s="34"/>
      <c r="N1031" s="34"/>
      <c r="O1031" s="34"/>
      <c r="P1031" s="34"/>
    </row>
    <row r="1032" spans="2:16" ht="13.5" customHeight="1" x14ac:dyDescent="0.3">
      <c r="B1032" s="59"/>
      <c r="C1032" s="59"/>
      <c r="D1032" s="59"/>
      <c r="E1032" s="34"/>
      <c r="F1032" s="34"/>
      <c r="G1032" s="34"/>
      <c r="H1032" s="34"/>
      <c r="I1032" s="34"/>
      <c r="J1032" s="34"/>
      <c r="K1032" s="34"/>
      <c r="L1032" s="34"/>
      <c r="M1032" s="34"/>
      <c r="N1032" s="34"/>
      <c r="O1032" s="34"/>
      <c r="P1032" s="34"/>
    </row>
    <row r="1033" spans="2:16" ht="13.5" customHeight="1" x14ac:dyDescent="0.3">
      <c r="B1033" s="59"/>
      <c r="C1033" s="59"/>
      <c r="D1033" s="59"/>
      <c r="E1033" s="34"/>
      <c r="F1033" s="34"/>
      <c r="G1033" s="34"/>
      <c r="H1033" s="34"/>
      <c r="I1033" s="34"/>
      <c r="J1033" s="34"/>
      <c r="K1033" s="34"/>
      <c r="L1033" s="34"/>
      <c r="M1033" s="34"/>
      <c r="N1033" s="34"/>
      <c r="O1033" s="34"/>
      <c r="P1033" s="34"/>
    </row>
    <row r="1034" spans="2:16" ht="13.5" customHeight="1" x14ac:dyDescent="0.3">
      <c r="B1034" s="59"/>
      <c r="C1034" s="59"/>
      <c r="D1034" s="59"/>
      <c r="E1034" s="34"/>
      <c r="F1034" s="34"/>
      <c r="G1034" s="34"/>
      <c r="H1034" s="34"/>
      <c r="I1034" s="34"/>
      <c r="J1034" s="34"/>
      <c r="K1034" s="34"/>
      <c r="L1034" s="34"/>
      <c r="M1034" s="34"/>
      <c r="N1034" s="34"/>
      <c r="O1034" s="34"/>
      <c r="P1034" s="34"/>
    </row>
    <row r="1035" spans="2:16" ht="13.5" customHeight="1" x14ac:dyDescent="0.3">
      <c r="B1035" s="59"/>
      <c r="C1035" s="59"/>
      <c r="D1035" s="59"/>
      <c r="E1035" s="34"/>
      <c r="F1035" s="34"/>
      <c r="G1035" s="34"/>
      <c r="H1035" s="34"/>
      <c r="I1035" s="34"/>
      <c r="J1035" s="34"/>
      <c r="K1035" s="34"/>
      <c r="L1035" s="34"/>
      <c r="M1035" s="34"/>
      <c r="N1035" s="34"/>
      <c r="O1035" s="34"/>
      <c r="P1035" s="34"/>
    </row>
    <row r="1036" spans="2:16" ht="13.5" customHeight="1" x14ac:dyDescent="0.3">
      <c r="B1036" s="59"/>
      <c r="C1036" s="59"/>
      <c r="D1036" s="59"/>
      <c r="E1036" s="34"/>
      <c r="F1036" s="34"/>
      <c r="G1036" s="34"/>
      <c r="H1036" s="34"/>
      <c r="I1036" s="34"/>
      <c r="J1036" s="34"/>
      <c r="K1036" s="34"/>
      <c r="L1036" s="34"/>
      <c r="M1036" s="34"/>
      <c r="N1036" s="34"/>
      <c r="O1036" s="34"/>
      <c r="P1036" s="34"/>
    </row>
    <row r="1037" spans="2:16" ht="13.5" customHeight="1" x14ac:dyDescent="0.3">
      <c r="B1037" s="59"/>
      <c r="C1037" s="59"/>
      <c r="D1037" s="59"/>
      <c r="E1037" s="34"/>
      <c r="F1037" s="34"/>
      <c r="G1037" s="34"/>
      <c r="H1037" s="34"/>
      <c r="I1037" s="34"/>
      <c r="J1037" s="34"/>
      <c r="K1037" s="34"/>
      <c r="L1037" s="34"/>
      <c r="M1037" s="34"/>
      <c r="N1037" s="34"/>
      <c r="O1037" s="34"/>
      <c r="P1037" s="34"/>
    </row>
    <row r="1038" spans="2:16" ht="13.5" customHeight="1" x14ac:dyDescent="0.3">
      <c r="B1038" s="59"/>
      <c r="C1038" s="59"/>
      <c r="D1038" s="59"/>
      <c r="E1038" s="34"/>
      <c r="F1038" s="34"/>
      <c r="G1038" s="34"/>
      <c r="H1038" s="34"/>
      <c r="I1038" s="34"/>
      <c r="J1038" s="34"/>
      <c r="K1038" s="34"/>
      <c r="L1038" s="34"/>
      <c r="M1038" s="34"/>
      <c r="N1038" s="34"/>
      <c r="O1038" s="34"/>
      <c r="P1038" s="34"/>
    </row>
    <row r="1039" spans="2:16" ht="13.5" customHeight="1" x14ac:dyDescent="0.3">
      <c r="B1039" s="59"/>
      <c r="C1039" s="59"/>
      <c r="D1039" s="59"/>
      <c r="E1039" s="34"/>
      <c r="F1039" s="34"/>
      <c r="G1039" s="34"/>
      <c r="H1039" s="34"/>
      <c r="I1039" s="34"/>
      <c r="J1039" s="34"/>
      <c r="K1039" s="34"/>
      <c r="L1039" s="34"/>
      <c r="M1039" s="34"/>
      <c r="N1039" s="34"/>
      <c r="O1039" s="34"/>
      <c r="P1039" s="34"/>
    </row>
    <row r="1040" spans="2:16" ht="13.5" customHeight="1" x14ac:dyDescent="0.3">
      <c r="B1040" s="59"/>
      <c r="C1040" s="59"/>
      <c r="D1040" s="59"/>
      <c r="E1040" s="34"/>
      <c r="F1040" s="34"/>
      <c r="G1040" s="34"/>
      <c r="H1040" s="34"/>
      <c r="I1040" s="34"/>
      <c r="J1040" s="34"/>
      <c r="K1040" s="34"/>
      <c r="L1040" s="34"/>
      <c r="M1040" s="34"/>
      <c r="N1040" s="34"/>
      <c r="O1040" s="34"/>
      <c r="P1040" s="34"/>
    </row>
    <row r="1041" spans="2:16" ht="13.5" customHeight="1" x14ac:dyDescent="0.3">
      <c r="B1041" s="59"/>
      <c r="C1041" s="59"/>
      <c r="D1041" s="59"/>
      <c r="E1041" s="34"/>
      <c r="F1041" s="34"/>
      <c r="G1041" s="34"/>
      <c r="H1041" s="34"/>
      <c r="I1041" s="34"/>
      <c r="J1041" s="34"/>
      <c r="K1041" s="34"/>
      <c r="L1041" s="34"/>
      <c r="M1041" s="34"/>
      <c r="N1041" s="34"/>
      <c r="O1041" s="34"/>
      <c r="P1041" s="34"/>
    </row>
    <row r="1042" spans="2:16" ht="13.5" customHeight="1" x14ac:dyDescent="0.35">
      <c r="B1042" s="59"/>
      <c r="C1042" s="59"/>
    </row>
    <row r="1043" spans="2:16" ht="13.5" customHeight="1" x14ac:dyDescent="0.35"/>
  </sheetData>
  <mergeCells count="128">
    <mergeCell ref="B2:P2"/>
    <mergeCell ref="B3:P3"/>
    <mergeCell ref="B4:P4"/>
    <mergeCell ref="B5:C5"/>
    <mergeCell ref="B27:C27"/>
    <mergeCell ref="B31:C31"/>
    <mergeCell ref="B116:D116"/>
    <mergeCell ref="B109:D109"/>
    <mergeCell ref="B93:P93"/>
    <mergeCell ref="B110:D110"/>
    <mergeCell ref="B111:D111"/>
    <mergeCell ref="B54:C54"/>
    <mergeCell ref="B55:C55"/>
    <mergeCell ref="B56:C56"/>
    <mergeCell ref="B57:C57"/>
    <mergeCell ref="B58:C58"/>
    <mergeCell ref="B59:C59"/>
    <mergeCell ref="B62:C62"/>
    <mergeCell ref="B64:C64"/>
    <mergeCell ref="B65:C65"/>
    <mergeCell ref="B68:C68"/>
    <mergeCell ref="B23:C23"/>
    <mergeCell ref="B50:C50"/>
    <mergeCell ref="B114:D114"/>
    <mergeCell ref="B25:C25"/>
    <mergeCell ref="D22:D25"/>
    <mergeCell ref="B113:D113"/>
    <mergeCell ref="B117:D117"/>
    <mergeCell ref="B118:D118"/>
    <mergeCell ref="B69:C69"/>
    <mergeCell ref="B86:P86"/>
    <mergeCell ref="D34:D50"/>
    <mergeCell ref="B36:C36"/>
    <mergeCell ref="B43:C43"/>
    <mergeCell ref="B34:C34"/>
    <mergeCell ref="B53:C53"/>
    <mergeCell ref="D53:D59"/>
    <mergeCell ref="B44:C44"/>
    <mergeCell ref="B45:C45"/>
    <mergeCell ref="B46:C46"/>
    <mergeCell ref="B47:C47"/>
    <mergeCell ref="B48:C48"/>
    <mergeCell ref="B49:C49"/>
    <mergeCell ref="B37:C37"/>
    <mergeCell ref="B38:C38"/>
    <mergeCell ref="B39:C39"/>
    <mergeCell ref="B40:C40"/>
    <mergeCell ref="B71:C71"/>
    <mergeCell ref="B75:C75"/>
    <mergeCell ref="B77:C77"/>
    <mergeCell ref="B78:C78"/>
    <mergeCell ref="B79:C79"/>
    <mergeCell ref="B80:C80"/>
    <mergeCell ref="B81:C81"/>
    <mergeCell ref="B33:C33"/>
    <mergeCell ref="B28:C28"/>
    <mergeCell ref="B6:C6"/>
    <mergeCell ref="B7:C7"/>
    <mergeCell ref="B8:C8"/>
    <mergeCell ref="B9:C9"/>
    <mergeCell ref="B10:C10"/>
    <mergeCell ref="B11:C11"/>
    <mergeCell ref="B14:C14"/>
    <mergeCell ref="B15:C15"/>
    <mergeCell ref="B16:C16"/>
    <mergeCell ref="B17:C17"/>
    <mergeCell ref="B18:C18"/>
    <mergeCell ref="B19:C19"/>
    <mergeCell ref="B12:C12"/>
    <mergeCell ref="B21:C21"/>
    <mergeCell ref="B22:C22"/>
    <mergeCell ref="B24:C24"/>
    <mergeCell ref="B29:C29"/>
    <mergeCell ref="B30:C30"/>
    <mergeCell ref="B35:C35"/>
    <mergeCell ref="B41:C41"/>
    <mergeCell ref="B42:C42"/>
    <mergeCell ref="B52:C52"/>
    <mergeCell ref="B61:C61"/>
    <mergeCell ref="B73:C73"/>
    <mergeCell ref="B74:C74"/>
    <mergeCell ref="B70:C70"/>
    <mergeCell ref="B67:C67"/>
    <mergeCell ref="B72:C72"/>
    <mergeCell ref="B146:P146"/>
    <mergeCell ref="B121:D121"/>
    <mergeCell ref="B129:D129"/>
    <mergeCell ref="B130:D130"/>
    <mergeCell ref="B135:C135"/>
    <mergeCell ref="B136:C136"/>
    <mergeCell ref="B133:C133"/>
    <mergeCell ref="B138:D138"/>
    <mergeCell ref="B139:D139"/>
    <mergeCell ref="B140:D140"/>
    <mergeCell ref="B141:D141"/>
    <mergeCell ref="B142:D142"/>
    <mergeCell ref="B134:C134"/>
    <mergeCell ref="B132:E132"/>
    <mergeCell ref="B122:D122"/>
    <mergeCell ref="B123:D123"/>
    <mergeCell ref="B124:D124"/>
    <mergeCell ref="B125:D125"/>
    <mergeCell ref="B126:D126"/>
    <mergeCell ref="B127:D127"/>
    <mergeCell ref="B128:D128"/>
    <mergeCell ref="B131:D131"/>
    <mergeCell ref="B107:D107"/>
    <mergeCell ref="B82:C82"/>
    <mergeCell ref="B83:C83"/>
    <mergeCell ref="B84:C84"/>
    <mergeCell ref="B85:C85"/>
    <mergeCell ref="B143:D143"/>
    <mergeCell ref="B144:D144"/>
    <mergeCell ref="B145:D145"/>
    <mergeCell ref="B94:D94"/>
    <mergeCell ref="B95:D95"/>
    <mergeCell ref="B96:D96"/>
    <mergeCell ref="B97:D97"/>
    <mergeCell ref="B102:D102"/>
    <mergeCell ref="B103:D103"/>
    <mergeCell ref="B104:D104"/>
    <mergeCell ref="B105:D105"/>
    <mergeCell ref="B106:D106"/>
    <mergeCell ref="B98:D98"/>
    <mergeCell ref="B99:D99"/>
    <mergeCell ref="B101:D101"/>
    <mergeCell ref="B100:D100"/>
    <mergeCell ref="B120:D120"/>
  </mergeCells>
  <phoneticPr fontId="15" type="noConversion"/>
  <conditionalFormatting sqref="B52">
    <cfRule type="expression" priority="6">
      <formula>LEN(TRIM(B52))&gt;0</formula>
    </cfRule>
  </conditionalFormatting>
  <conditionalFormatting sqref="B61">
    <cfRule type="expression" priority="4">
      <formula>LEN(TRIM(B61))&gt;0</formula>
    </cfRule>
  </conditionalFormatting>
  <conditionalFormatting sqref="B64">
    <cfRule type="expression" priority="3">
      <formula>LEN(TRIM(B64))&gt;0</formula>
    </cfRule>
  </conditionalFormatting>
  <conditionalFormatting sqref="B67">
    <cfRule type="expression" priority="2">
      <formula>LEN(TRIM(B67))&gt;0</formula>
    </cfRule>
  </conditionalFormatting>
  <conditionalFormatting sqref="B77">
    <cfRule type="expression" priority="1">
      <formula>LEN(TRIM(B77))&gt;0</formula>
    </cfRule>
  </conditionalFormatting>
  <conditionalFormatting sqref="B109">
    <cfRule type="expression" priority="7">
      <formula>LEN(TRIM(B109))&gt;0</formula>
    </cfRule>
  </conditionalFormatting>
  <conditionalFormatting sqref="AF6 T7:AF7 U8:AF8 T9:AF13">
    <cfRule type="cellIs" dxfId="0" priority="5" operator="greaterThanOrEqual">
      <formula>0.9</formula>
    </cfRule>
  </conditionalFormatting>
  <pageMargins left="0.78740157480314954" right="0.78740157480314954" top="0.59055118110236238" bottom="0.78740157480314954" header="0.51181102362204722" footer="0.51181102362204722"/>
  <pageSetup paperSize="9" scale="70" firstPageNumber="0" fitToHeight="0" orientation="portrait" r:id="rId1"/>
  <rowBreaks count="4" manualBreakCount="4">
    <brk id="25" min="1" max="15" man="1"/>
    <brk id="59" min="1" max="15" man="1"/>
    <brk id="85" min="1" max="15" man="1"/>
    <brk id="118" min="1" max="1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S985"/>
  <sheetViews>
    <sheetView showGridLines="0" topLeftCell="A66" zoomScale="80" zoomScaleNormal="80" zoomScaleSheetLayoutView="70" workbookViewId="0">
      <selection activeCell="F55" sqref="F55"/>
    </sheetView>
  </sheetViews>
  <sheetFormatPr defaultRowHeight="15.5" x14ac:dyDescent="0.35"/>
  <cols>
    <col min="1" max="1" width="6.7265625" customWidth="1"/>
    <col min="2" max="2" width="47.7265625" style="3" customWidth="1"/>
    <col min="3" max="3" width="35" style="3" customWidth="1"/>
    <col min="4" max="4" width="32.453125" style="3" customWidth="1"/>
    <col min="5" max="5" width="21.81640625" style="3" hidden="1" customWidth="1"/>
    <col min="6" max="6" width="21.81640625" style="3" customWidth="1"/>
    <col min="7" max="7" width="21.81640625" style="3" hidden="1" customWidth="1"/>
    <col min="8" max="8" width="25.54296875" style="3" hidden="1" customWidth="1"/>
    <col min="9" max="9" width="26.1796875" style="3" hidden="1" customWidth="1"/>
    <col min="10" max="16" width="21.81640625" style="3" hidden="1" customWidth="1"/>
    <col min="17" max="1010" width="14.453125" customWidth="1"/>
    <col min="1011" max="1012" width="11.54296875"/>
  </cols>
  <sheetData>
    <row r="2" spans="2:17" ht="100" customHeight="1" x14ac:dyDescent="0.35"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</row>
    <row r="3" spans="2:17" ht="45" customHeight="1" x14ac:dyDescent="0.35">
      <c r="B3" s="364" t="s">
        <v>0</v>
      </c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</row>
    <row r="4" spans="2:17" ht="30" customHeight="1" x14ac:dyDescent="0.35">
      <c r="B4" s="365" t="s">
        <v>167</v>
      </c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</row>
    <row r="5" spans="2:17" ht="31.5" customHeight="1" x14ac:dyDescent="0.35">
      <c r="B5" s="366"/>
      <c r="C5" s="367"/>
      <c r="D5" s="61" t="s">
        <v>1</v>
      </c>
      <c r="E5" s="24" t="s">
        <v>39</v>
      </c>
      <c r="F5" s="24" t="s">
        <v>2</v>
      </c>
      <c r="G5" s="24" t="s">
        <v>3</v>
      </c>
      <c r="H5" s="24" t="s">
        <v>4</v>
      </c>
      <c r="I5" s="24" t="s">
        <v>5</v>
      </c>
      <c r="J5" s="24" t="s">
        <v>6</v>
      </c>
      <c r="K5" s="24" t="s">
        <v>87</v>
      </c>
      <c r="L5" s="24" t="s">
        <v>7</v>
      </c>
      <c r="M5" s="24" t="s">
        <v>8</v>
      </c>
      <c r="N5" s="24" t="s">
        <v>9</v>
      </c>
      <c r="O5" s="24" t="s">
        <v>10</v>
      </c>
      <c r="P5" s="24" t="s">
        <v>11</v>
      </c>
    </row>
    <row r="6" spans="2:17" ht="31.5" customHeight="1" x14ac:dyDescent="0.35">
      <c r="B6" s="357" t="s">
        <v>170</v>
      </c>
      <c r="C6" s="357"/>
      <c r="D6" s="62" t="s">
        <v>168</v>
      </c>
      <c r="E6" s="63">
        <f t="shared" ref="E6:G6" si="0">IFERROR((E7/E8),"-")</f>
        <v>1.0088801571709234</v>
      </c>
      <c r="F6" s="63">
        <f t="shared" si="0"/>
        <v>1.0127305793712653</v>
      </c>
      <c r="G6" s="63" t="str">
        <f t="shared" si="0"/>
        <v>-</v>
      </c>
      <c r="H6" s="63" t="str">
        <f t="shared" ref="H6:P6" si="1">IFERROR((H7/H8),"-")</f>
        <v>-</v>
      </c>
      <c r="I6" s="63" t="str">
        <f t="shared" si="1"/>
        <v>-</v>
      </c>
      <c r="J6" s="63" t="str">
        <f t="shared" si="1"/>
        <v>-</v>
      </c>
      <c r="K6" s="63" t="str">
        <f t="shared" si="1"/>
        <v>-</v>
      </c>
      <c r="L6" s="63" t="str">
        <f t="shared" si="1"/>
        <v>-</v>
      </c>
      <c r="M6" s="63" t="str">
        <f t="shared" si="1"/>
        <v>-</v>
      </c>
      <c r="N6" s="63" t="str">
        <f t="shared" si="1"/>
        <v>-</v>
      </c>
      <c r="O6" s="63" t="str">
        <f t="shared" si="1"/>
        <v>-</v>
      </c>
      <c r="P6" s="63" t="str">
        <f t="shared" si="1"/>
        <v>-</v>
      </c>
    </row>
    <row r="7" spans="2:17" ht="31.5" customHeight="1" x14ac:dyDescent="0.35">
      <c r="B7" s="356" t="s">
        <v>46</v>
      </c>
      <c r="C7" s="356"/>
      <c r="D7" s="207"/>
      <c r="E7" s="55">
        <v>12838</v>
      </c>
      <c r="F7" s="55">
        <v>11694</v>
      </c>
      <c r="G7" s="55"/>
      <c r="H7" s="55"/>
      <c r="I7" s="55"/>
      <c r="J7" s="55"/>
      <c r="K7" s="55"/>
      <c r="L7" s="55"/>
      <c r="M7" s="55"/>
      <c r="N7" s="55"/>
      <c r="O7" s="55"/>
      <c r="P7" s="55"/>
    </row>
    <row r="8" spans="2:17" ht="31.5" customHeight="1" x14ac:dyDescent="0.35">
      <c r="B8" s="356" t="s">
        <v>47</v>
      </c>
      <c r="C8" s="356"/>
      <c r="D8" s="208"/>
      <c r="E8" s="55">
        <v>12725</v>
      </c>
      <c r="F8" s="55">
        <v>11547</v>
      </c>
      <c r="G8" s="55"/>
      <c r="H8" s="55"/>
      <c r="I8" s="55"/>
      <c r="J8" s="55"/>
      <c r="K8" s="55"/>
      <c r="L8" s="55"/>
      <c r="M8" s="55"/>
      <c r="N8" s="55"/>
      <c r="O8" s="55"/>
      <c r="P8" s="55"/>
    </row>
    <row r="9" spans="2:17" ht="30" customHeight="1" x14ac:dyDescent="0.35">
      <c r="B9" s="348" t="s">
        <v>171</v>
      </c>
      <c r="C9" s="348"/>
      <c r="D9" s="64" t="s">
        <v>169</v>
      </c>
      <c r="E9" s="65">
        <f t="shared" ref="E9:G9" si="2">IFERROR((E10/E11),"-")</f>
        <v>6.55</v>
      </c>
      <c r="F9" s="65">
        <f t="shared" si="2"/>
        <v>7.0065907729179147</v>
      </c>
      <c r="G9" s="65" t="str">
        <f t="shared" si="2"/>
        <v>-</v>
      </c>
      <c r="H9" s="65" t="str">
        <f t="shared" ref="H9:P9" si="3">IFERROR((H10/H11),"-")</f>
        <v>-</v>
      </c>
      <c r="I9" s="65" t="str">
        <f t="shared" si="3"/>
        <v>-</v>
      </c>
      <c r="J9" s="65" t="str">
        <f t="shared" si="3"/>
        <v>-</v>
      </c>
      <c r="K9" s="65" t="str">
        <f t="shared" si="3"/>
        <v>-</v>
      </c>
      <c r="L9" s="65" t="str">
        <f t="shared" si="3"/>
        <v>-</v>
      </c>
      <c r="M9" s="65" t="str">
        <f t="shared" si="3"/>
        <v>-</v>
      </c>
      <c r="N9" s="65" t="str">
        <f t="shared" si="3"/>
        <v>-</v>
      </c>
      <c r="O9" s="65" t="str">
        <f t="shared" si="3"/>
        <v>-</v>
      </c>
      <c r="P9" s="65" t="str">
        <f t="shared" si="3"/>
        <v>-</v>
      </c>
    </row>
    <row r="10" spans="2:17" ht="30" customHeight="1" x14ac:dyDescent="0.35">
      <c r="B10" s="356" t="s">
        <v>46</v>
      </c>
      <c r="C10" s="356"/>
      <c r="D10" s="372"/>
      <c r="E10" s="55">
        <v>12838</v>
      </c>
      <c r="F10" s="55">
        <v>11694</v>
      </c>
      <c r="G10" s="55"/>
      <c r="H10" s="55"/>
      <c r="I10" s="55"/>
      <c r="J10" s="55"/>
      <c r="K10" s="55"/>
      <c r="L10" s="55"/>
      <c r="M10" s="55"/>
      <c r="N10" s="55"/>
      <c r="O10" s="55"/>
      <c r="P10" s="55"/>
    </row>
    <row r="11" spans="2:17" ht="30" customHeight="1" x14ac:dyDescent="0.35">
      <c r="B11" s="356" t="s">
        <v>48</v>
      </c>
      <c r="C11" s="356"/>
      <c r="D11" s="373"/>
      <c r="E11" s="55">
        <v>1960</v>
      </c>
      <c r="F11" s="55">
        <v>1669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</row>
    <row r="12" spans="2:17" ht="31.5" customHeight="1" x14ac:dyDescent="0.35">
      <c r="B12" s="348" t="s">
        <v>172</v>
      </c>
      <c r="C12" s="348"/>
      <c r="D12" s="64" t="s">
        <v>49</v>
      </c>
      <c r="E12" s="66">
        <f t="shared" ref="E12:G12" si="4">IFERROR(((100-(E13*100))*E14)/(E13*100)*24,"-")</f>
        <v>7.5280729330399119</v>
      </c>
      <c r="F12" s="67">
        <f t="shared" si="4"/>
        <v>8.3343073047858915</v>
      </c>
      <c r="G12" s="67" t="str">
        <f t="shared" si="4"/>
        <v>-</v>
      </c>
      <c r="H12" s="67" t="str">
        <f t="shared" ref="H12:P12" si="5">IFERROR(((100-(H13*100))*H14)/(H13*100)*24,"-")</f>
        <v>-</v>
      </c>
      <c r="I12" s="67" t="str">
        <f t="shared" si="5"/>
        <v>-</v>
      </c>
      <c r="J12" s="67" t="str">
        <f t="shared" si="5"/>
        <v>-</v>
      </c>
      <c r="K12" s="67" t="str">
        <f t="shared" si="5"/>
        <v>-</v>
      </c>
      <c r="L12" s="67" t="str">
        <f>IFERROR(((100-(L13*100))*L14)/(L13*100)*24,"-")</f>
        <v>-</v>
      </c>
      <c r="M12" s="67" t="str">
        <f t="shared" si="5"/>
        <v>-</v>
      </c>
      <c r="N12" s="67" t="str">
        <f t="shared" si="5"/>
        <v>-</v>
      </c>
      <c r="O12" s="67" t="str">
        <f t="shared" si="5"/>
        <v>-</v>
      </c>
      <c r="P12" s="67" t="str">
        <f t="shared" si="5"/>
        <v>-</v>
      </c>
    </row>
    <row r="13" spans="2:17" ht="31.5" customHeight="1" x14ac:dyDescent="0.35">
      <c r="B13" s="375" t="s">
        <v>50</v>
      </c>
      <c r="C13" s="375"/>
      <c r="D13" s="372"/>
      <c r="E13" s="68">
        <v>0.95430000000000004</v>
      </c>
      <c r="F13" s="68">
        <v>0.95279999999999998</v>
      </c>
      <c r="G13" s="68"/>
      <c r="H13" s="82"/>
      <c r="I13" s="82"/>
      <c r="J13" s="68"/>
      <c r="K13" s="82"/>
      <c r="L13" s="82"/>
      <c r="M13" s="68"/>
      <c r="N13" s="82"/>
      <c r="O13" s="82"/>
      <c r="P13" s="82"/>
      <c r="Q13" s="160"/>
    </row>
    <row r="14" spans="2:17" ht="31.5" customHeight="1" x14ac:dyDescent="0.35">
      <c r="B14" s="356" t="s">
        <v>51</v>
      </c>
      <c r="C14" s="356"/>
      <c r="D14" s="373"/>
      <c r="E14" s="69">
        <v>6.55</v>
      </c>
      <c r="F14" s="69">
        <v>7.01</v>
      </c>
      <c r="G14" s="69"/>
      <c r="H14" s="69"/>
      <c r="I14" s="69"/>
      <c r="J14" s="69"/>
      <c r="K14" s="69"/>
      <c r="L14" s="69"/>
      <c r="M14" s="69"/>
      <c r="N14" s="69"/>
      <c r="O14" s="69"/>
      <c r="P14" s="69" t="str">
        <f t="shared" ref="P14" si="6">P9</f>
        <v>-</v>
      </c>
    </row>
    <row r="15" spans="2:17" ht="32.25" customHeight="1" x14ac:dyDescent="0.35">
      <c r="B15" s="357" t="s">
        <v>173</v>
      </c>
      <c r="C15" s="357"/>
      <c r="D15" s="62" t="s">
        <v>75</v>
      </c>
      <c r="E15" s="70">
        <f t="shared" ref="E15:G34" si="7">IFERROR((E16/E17),"-")</f>
        <v>4.0241448692152917E-2</v>
      </c>
      <c r="F15" s="70">
        <f t="shared" si="7"/>
        <v>3.6483253588516749E-2</v>
      </c>
      <c r="G15" s="70" t="str">
        <f t="shared" si="7"/>
        <v>-</v>
      </c>
      <c r="H15" s="70" t="str">
        <f t="shared" ref="H15:P15" si="8">IFERROR((H16/H17),"-")</f>
        <v>-</v>
      </c>
      <c r="I15" s="70" t="str">
        <f t="shared" si="8"/>
        <v>-</v>
      </c>
      <c r="J15" s="70" t="str">
        <f t="shared" si="8"/>
        <v>-</v>
      </c>
      <c r="K15" s="70" t="str">
        <f t="shared" si="8"/>
        <v>-</v>
      </c>
      <c r="L15" s="70" t="str">
        <f t="shared" si="8"/>
        <v>-</v>
      </c>
      <c r="M15" s="70" t="str">
        <f t="shared" si="8"/>
        <v>-</v>
      </c>
      <c r="N15" s="70" t="str">
        <f t="shared" si="8"/>
        <v>-</v>
      </c>
      <c r="O15" s="70" t="str">
        <f t="shared" si="8"/>
        <v>-</v>
      </c>
      <c r="P15" s="70" t="str">
        <f t="shared" si="8"/>
        <v>-</v>
      </c>
    </row>
    <row r="16" spans="2:17" ht="32.25" customHeight="1" x14ac:dyDescent="0.35">
      <c r="B16" s="347" t="s">
        <v>52</v>
      </c>
      <c r="C16" s="347"/>
      <c r="D16" s="372"/>
      <c r="E16" s="55">
        <v>80</v>
      </c>
      <c r="F16" s="55">
        <v>61</v>
      </c>
      <c r="G16" s="55"/>
      <c r="H16" s="55"/>
      <c r="I16" s="55"/>
      <c r="J16" s="55"/>
      <c r="K16" s="83"/>
      <c r="L16" s="55"/>
      <c r="M16" s="55"/>
      <c r="N16" s="55"/>
      <c r="O16" s="55"/>
      <c r="P16" s="55"/>
    </row>
    <row r="17" spans="2:19" ht="32.25" customHeight="1" x14ac:dyDescent="0.35">
      <c r="B17" s="347" t="s">
        <v>53</v>
      </c>
      <c r="C17" s="347"/>
      <c r="D17" s="373"/>
      <c r="E17" s="55">
        <v>1988</v>
      </c>
      <c r="F17" s="55">
        <v>1672</v>
      </c>
      <c r="G17" s="55"/>
      <c r="H17" s="55"/>
      <c r="I17" s="55"/>
      <c r="J17" s="55"/>
      <c r="K17" s="83"/>
      <c r="L17" s="55"/>
      <c r="M17" s="55"/>
      <c r="N17" s="55"/>
      <c r="O17" s="55"/>
      <c r="P17" s="55"/>
    </row>
    <row r="18" spans="2:19" ht="33.75" customHeight="1" x14ac:dyDescent="0.35">
      <c r="B18" s="357" t="s">
        <v>174</v>
      </c>
      <c r="C18" s="357"/>
      <c r="D18" s="62" t="s">
        <v>54</v>
      </c>
      <c r="E18" s="70">
        <f t="shared" si="7"/>
        <v>2.0161290322580645E-2</v>
      </c>
      <c r="F18" s="70">
        <f t="shared" si="7"/>
        <v>2.0080321285140562E-2</v>
      </c>
      <c r="G18" s="70" t="str">
        <f t="shared" si="7"/>
        <v>-</v>
      </c>
      <c r="H18" s="70" t="str">
        <f t="shared" ref="H18:P18" si="9">IFERROR((H19/H20),"-")</f>
        <v>-</v>
      </c>
      <c r="I18" s="70" t="str">
        <f t="shared" si="9"/>
        <v>-</v>
      </c>
      <c r="J18" s="70" t="str">
        <f t="shared" si="9"/>
        <v>-</v>
      </c>
      <c r="K18" s="70" t="str">
        <f t="shared" si="9"/>
        <v>-</v>
      </c>
      <c r="L18" s="70" t="str">
        <f t="shared" si="9"/>
        <v>-</v>
      </c>
      <c r="M18" s="70" t="str">
        <f t="shared" si="9"/>
        <v>-</v>
      </c>
      <c r="N18" s="70" t="str">
        <f t="shared" si="9"/>
        <v>-</v>
      </c>
      <c r="O18" s="70" t="str">
        <f t="shared" si="9"/>
        <v>-</v>
      </c>
      <c r="P18" s="70" t="str">
        <f t="shared" si="9"/>
        <v>-</v>
      </c>
    </row>
    <row r="19" spans="2:19" ht="26.25" customHeight="1" x14ac:dyDescent="0.35">
      <c r="B19" s="356" t="s">
        <v>55</v>
      </c>
      <c r="C19" s="356"/>
      <c r="D19" s="372"/>
      <c r="E19" s="71">
        <v>5</v>
      </c>
      <c r="F19" s="71">
        <v>5</v>
      </c>
      <c r="G19" s="71"/>
      <c r="H19" s="71"/>
      <c r="I19" s="124"/>
      <c r="J19" s="71"/>
      <c r="K19" s="71"/>
      <c r="L19" s="71"/>
      <c r="M19" s="71"/>
      <c r="N19" s="71"/>
      <c r="O19" s="71"/>
      <c r="P19" s="71"/>
    </row>
    <row r="20" spans="2:19" ht="27" customHeight="1" x14ac:dyDescent="0.35">
      <c r="B20" s="356" t="s">
        <v>56</v>
      </c>
      <c r="C20" s="356"/>
      <c r="D20" s="373"/>
      <c r="E20" s="30">
        <v>248</v>
      </c>
      <c r="F20" s="72">
        <v>249</v>
      </c>
      <c r="G20" s="30"/>
      <c r="H20" s="30"/>
      <c r="I20" s="84"/>
      <c r="J20" s="30"/>
      <c r="K20" s="30"/>
      <c r="L20" s="30"/>
      <c r="M20" s="30"/>
      <c r="N20" s="30"/>
      <c r="O20" s="30"/>
      <c r="P20" s="30"/>
    </row>
    <row r="21" spans="2:19" ht="27" customHeight="1" x14ac:dyDescent="0.35">
      <c r="B21" s="368" t="s">
        <v>207</v>
      </c>
      <c r="C21" s="369"/>
      <c r="D21" s="61" t="s">
        <v>1</v>
      </c>
      <c r="E21" s="24" t="s">
        <v>11</v>
      </c>
      <c r="F21" s="24" t="s">
        <v>39</v>
      </c>
      <c r="G21" s="24" t="s">
        <v>2</v>
      </c>
      <c r="H21" s="24" t="s">
        <v>3</v>
      </c>
      <c r="I21" s="24" t="s">
        <v>4</v>
      </c>
      <c r="J21" s="24" t="s">
        <v>5</v>
      </c>
      <c r="K21" s="24" t="s">
        <v>6</v>
      </c>
      <c r="L21" s="24" t="s">
        <v>87</v>
      </c>
      <c r="M21" s="24" t="s">
        <v>7</v>
      </c>
      <c r="N21" s="24" t="s">
        <v>8</v>
      </c>
      <c r="O21" s="24" t="s">
        <v>9</v>
      </c>
      <c r="P21" s="24" t="s">
        <v>10</v>
      </c>
    </row>
    <row r="22" spans="2:19" ht="30.75" customHeight="1" x14ac:dyDescent="0.35">
      <c r="B22" s="370"/>
      <c r="C22" s="371"/>
      <c r="D22" s="209" t="s">
        <v>58</v>
      </c>
      <c r="E22" s="221">
        <f>IFERROR((E23/E24),"-")</f>
        <v>2.2300095571838167E-3</v>
      </c>
      <c r="F22" s="221">
        <f>IFERROR((F23/F24),"-")</f>
        <v>9.7228974234321824E-4</v>
      </c>
      <c r="G22" s="103" t="str">
        <f>IFERROR((G23/G24),"-")</f>
        <v>-</v>
      </c>
      <c r="H22" s="103" t="str">
        <f>IFERROR((H23/H24),"-")</f>
        <v>-</v>
      </c>
      <c r="I22" s="103" t="str">
        <f t="shared" ref="I22:P22" si="10">IFERROR((I23/I24),"-")</f>
        <v>-</v>
      </c>
      <c r="J22" s="103" t="str">
        <f t="shared" si="10"/>
        <v>-</v>
      </c>
      <c r="K22" s="103" t="str">
        <f t="shared" si="10"/>
        <v>-</v>
      </c>
      <c r="L22" s="103" t="str">
        <f t="shared" si="10"/>
        <v>-</v>
      </c>
      <c r="M22" s="103" t="str">
        <f t="shared" si="10"/>
        <v>-</v>
      </c>
      <c r="N22" s="103" t="str">
        <f t="shared" si="10"/>
        <v>-</v>
      </c>
      <c r="O22" s="103" t="str">
        <f t="shared" si="10"/>
        <v>-</v>
      </c>
      <c r="P22" s="103" t="str">
        <f t="shared" si="10"/>
        <v>-</v>
      </c>
    </row>
    <row r="23" spans="2:19" ht="30.75" customHeight="1" x14ac:dyDescent="0.35">
      <c r="B23" s="351" t="s">
        <v>59</v>
      </c>
      <c r="C23" s="352"/>
      <c r="D23" s="361"/>
      <c r="E23" s="71">
        <v>7</v>
      </c>
      <c r="F23" s="71">
        <v>2</v>
      </c>
      <c r="G23" s="71"/>
      <c r="H23" s="71"/>
      <c r="I23" s="124"/>
      <c r="J23" s="71"/>
      <c r="K23" s="124"/>
      <c r="L23" s="71"/>
      <c r="M23" s="71"/>
      <c r="N23" s="71"/>
      <c r="O23" s="124"/>
      <c r="P23" s="71"/>
    </row>
    <row r="24" spans="2:19" ht="30.75" customHeight="1" x14ac:dyDescent="0.35">
      <c r="B24" s="351" t="s">
        <v>60</v>
      </c>
      <c r="C24" s="352"/>
      <c r="D24" s="361"/>
      <c r="E24" s="57">
        <v>3139</v>
      </c>
      <c r="F24" s="57">
        <v>2057</v>
      </c>
      <c r="G24" s="57"/>
      <c r="H24" s="57"/>
      <c r="I24" s="125"/>
      <c r="J24" s="57"/>
      <c r="K24" s="125"/>
      <c r="L24" s="71"/>
      <c r="M24" s="71"/>
      <c r="N24" s="71"/>
      <c r="O24" s="124"/>
      <c r="P24" s="71"/>
    </row>
    <row r="25" spans="2:19" ht="42.75" customHeight="1" x14ac:dyDescent="0.35">
      <c r="B25" s="348" t="s">
        <v>203</v>
      </c>
      <c r="C25" s="348"/>
      <c r="D25" s="62" t="s">
        <v>54</v>
      </c>
      <c r="E25" s="73">
        <f t="shared" si="7"/>
        <v>4.7619047619047616E-2</v>
      </c>
      <c r="F25" s="73">
        <f t="shared" si="7"/>
        <v>2.3890784982935155E-2</v>
      </c>
      <c r="G25" s="73" t="str">
        <f t="shared" si="7"/>
        <v>-</v>
      </c>
      <c r="H25" s="73" t="str">
        <f t="shared" ref="H25:P25" si="11">IFERROR((H26/H27),"-")</f>
        <v>-</v>
      </c>
      <c r="I25" s="73" t="str">
        <f t="shared" si="11"/>
        <v>-</v>
      </c>
      <c r="J25" s="73" t="str">
        <f t="shared" si="11"/>
        <v>-</v>
      </c>
      <c r="K25" s="73" t="str">
        <f t="shared" si="11"/>
        <v>-</v>
      </c>
      <c r="L25" s="73" t="str">
        <f t="shared" si="11"/>
        <v>-</v>
      </c>
      <c r="M25" s="73" t="str">
        <f t="shared" si="11"/>
        <v>-</v>
      </c>
      <c r="N25" s="73" t="str">
        <f t="shared" si="11"/>
        <v>-</v>
      </c>
      <c r="O25" s="73" t="str">
        <f t="shared" si="11"/>
        <v>-</v>
      </c>
      <c r="P25" s="73" t="str">
        <f t="shared" si="11"/>
        <v>-</v>
      </c>
    </row>
    <row r="26" spans="2:19" ht="30" customHeight="1" x14ac:dyDescent="0.35">
      <c r="B26" s="347" t="s">
        <v>205</v>
      </c>
      <c r="C26" s="347"/>
      <c r="D26" s="372"/>
      <c r="E26" s="30">
        <v>14</v>
      </c>
      <c r="F26" s="30">
        <v>7</v>
      </c>
      <c r="G26" s="71"/>
      <c r="H26" s="30"/>
      <c r="I26" s="84"/>
      <c r="J26" s="30"/>
      <c r="K26" s="84"/>
      <c r="L26" s="30"/>
      <c r="M26" s="30"/>
      <c r="N26" s="30"/>
      <c r="O26" s="30"/>
      <c r="P26" s="30"/>
    </row>
    <row r="27" spans="2:19" ht="30" customHeight="1" x14ac:dyDescent="0.35">
      <c r="B27" s="345" t="s">
        <v>204</v>
      </c>
      <c r="C27" s="345"/>
      <c r="D27" s="373"/>
      <c r="E27" s="55">
        <v>294</v>
      </c>
      <c r="F27" s="55">
        <v>293</v>
      </c>
      <c r="G27" s="57"/>
      <c r="H27" s="55"/>
      <c r="I27" s="83"/>
      <c r="J27" s="55"/>
      <c r="K27" s="83"/>
      <c r="L27" s="55"/>
      <c r="M27" s="55"/>
      <c r="N27" s="55"/>
      <c r="O27" s="55"/>
      <c r="P27" s="55"/>
    </row>
    <row r="28" spans="2:19" ht="33" customHeight="1" x14ac:dyDescent="0.35">
      <c r="B28" s="348" t="s">
        <v>175</v>
      </c>
      <c r="C28" s="348"/>
      <c r="D28" s="74" t="s">
        <v>57</v>
      </c>
      <c r="E28" s="73">
        <f>IFERROR((E29/E30),"-")</f>
        <v>0.72333333333333338</v>
      </c>
      <c r="F28" s="73">
        <f>IFERROR((F29/F30),"-")</f>
        <v>0.97211155378486058</v>
      </c>
      <c r="G28" s="73" t="str">
        <f>IFERROR((G29/G30),"-")</f>
        <v>-</v>
      </c>
      <c r="H28" s="73" t="str">
        <f t="shared" ref="H28:P28" si="12">IFERROR((H29/H30),"-")</f>
        <v>-</v>
      </c>
      <c r="I28" s="73" t="str">
        <f t="shared" si="12"/>
        <v>-</v>
      </c>
      <c r="J28" s="73" t="str">
        <f t="shared" si="12"/>
        <v>-</v>
      </c>
      <c r="K28" s="73" t="str">
        <f t="shared" si="12"/>
        <v>-</v>
      </c>
      <c r="L28" s="73" t="str">
        <f t="shared" si="12"/>
        <v>-</v>
      </c>
      <c r="M28" s="73" t="str">
        <f t="shared" si="12"/>
        <v>-</v>
      </c>
      <c r="N28" s="73" t="str">
        <f t="shared" si="12"/>
        <v>-</v>
      </c>
      <c r="O28" s="73" t="str">
        <f t="shared" si="12"/>
        <v>-</v>
      </c>
      <c r="P28" s="73" t="str">
        <f t="shared" si="12"/>
        <v>-</v>
      </c>
      <c r="S28" s="18"/>
    </row>
    <row r="29" spans="2:19" ht="33" customHeight="1" x14ac:dyDescent="0.35">
      <c r="B29" s="362" t="s">
        <v>176</v>
      </c>
      <c r="C29" s="363"/>
      <c r="D29" s="372"/>
      <c r="E29" s="55">
        <v>217</v>
      </c>
      <c r="F29" s="55">
        <v>488</v>
      </c>
      <c r="G29" s="55"/>
      <c r="H29" s="83"/>
      <c r="I29" s="83"/>
      <c r="J29" s="55"/>
      <c r="K29" s="83"/>
      <c r="L29" s="55"/>
      <c r="M29" s="55"/>
      <c r="N29" s="55"/>
      <c r="O29" s="83"/>
      <c r="P29" s="83"/>
    </row>
    <row r="30" spans="2:19" ht="33" customHeight="1" x14ac:dyDescent="0.35">
      <c r="B30" s="362" t="s">
        <v>177</v>
      </c>
      <c r="C30" s="363"/>
      <c r="D30" s="373"/>
      <c r="E30" s="55">
        <v>300</v>
      </c>
      <c r="F30" s="55">
        <v>502</v>
      </c>
      <c r="G30" s="55"/>
      <c r="H30" s="83"/>
      <c r="I30" s="83"/>
      <c r="J30" s="55"/>
      <c r="K30" s="83"/>
      <c r="L30" s="55"/>
      <c r="M30" s="55"/>
      <c r="N30" s="55"/>
      <c r="O30" s="83"/>
      <c r="P30" s="83"/>
    </row>
    <row r="31" spans="2:19" ht="48" customHeight="1" x14ac:dyDescent="0.35">
      <c r="B31" s="348" t="s">
        <v>178</v>
      </c>
      <c r="C31" s="348"/>
      <c r="D31" s="74" t="s">
        <v>95</v>
      </c>
      <c r="E31" s="73">
        <f t="shared" si="7"/>
        <v>6.1393152302243209E-2</v>
      </c>
      <c r="F31" s="73">
        <f t="shared" si="7"/>
        <v>8.4562438544739424E-2</v>
      </c>
      <c r="G31" s="73" t="str">
        <f t="shared" si="7"/>
        <v>-</v>
      </c>
      <c r="H31" s="73" t="str">
        <f t="shared" ref="H31:P31" si="13">IFERROR((H32/H33),"-")</f>
        <v>-</v>
      </c>
      <c r="I31" s="73" t="str">
        <f t="shared" si="13"/>
        <v>-</v>
      </c>
      <c r="J31" s="73" t="str">
        <f t="shared" si="13"/>
        <v>-</v>
      </c>
      <c r="K31" s="73" t="str">
        <f t="shared" si="13"/>
        <v>-</v>
      </c>
      <c r="L31" s="73" t="str">
        <f t="shared" si="13"/>
        <v>-</v>
      </c>
      <c r="M31" s="73" t="str">
        <f t="shared" si="13"/>
        <v>-</v>
      </c>
      <c r="N31" s="73" t="str">
        <f t="shared" si="13"/>
        <v>-</v>
      </c>
      <c r="O31" s="73" t="str">
        <f t="shared" si="13"/>
        <v>-</v>
      </c>
      <c r="P31" s="73" t="str">
        <f t="shared" si="13"/>
        <v>-</v>
      </c>
    </row>
    <row r="32" spans="2:19" ht="34.5" customHeight="1" x14ac:dyDescent="0.35">
      <c r="B32" s="347" t="s">
        <v>78</v>
      </c>
      <c r="C32" s="347"/>
      <c r="D32" s="374"/>
      <c r="E32" s="55">
        <v>52</v>
      </c>
      <c r="F32" s="55">
        <v>86</v>
      </c>
      <c r="G32" s="57"/>
      <c r="H32" s="55"/>
      <c r="I32" s="83"/>
      <c r="J32" s="55"/>
      <c r="K32" s="83"/>
      <c r="L32" s="55"/>
      <c r="M32" s="55"/>
      <c r="N32" s="55"/>
      <c r="O32" s="55"/>
      <c r="P32" s="55"/>
    </row>
    <row r="33" spans="2:16" ht="34.5" customHeight="1" x14ac:dyDescent="0.35">
      <c r="B33" s="347" t="s">
        <v>77</v>
      </c>
      <c r="C33" s="347"/>
      <c r="D33" s="374"/>
      <c r="E33" s="55">
        <v>847</v>
      </c>
      <c r="F33" s="55">
        <v>1017</v>
      </c>
      <c r="G33" s="57"/>
      <c r="H33" s="55"/>
      <c r="I33" s="83"/>
      <c r="J33" s="55"/>
      <c r="K33" s="83"/>
      <c r="L33" s="55"/>
      <c r="M33" s="55"/>
      <c r="N33" s="55"/>
      <c r="O33" s="55"/>
      <c r="P33" s="55"/>
    </row>
    <row r="34" spans="2:16" ht="52.15" customHeight="1" x14ac:dyDescent="0.35">
      <c r="B34" s="348" t="s">
        <v>180</v>
      </c>
      <c r="C34" s="348"/>
      <c r="D34" s="74" t="s">
        <v>76</v>
      </c>
      <c r="E34" s="73">
        <f t="shared" si="7"/>
        <v>0.88124999999999998</v>
      </c>
      <c r="F34" s="73">
        <f t="shared" si="7"/>
        <v>0.93675417661097848</v>
      </c>
      <c r="G34" s="73" t="str">
        <f t="shared" si="7"/>
        <v>-</v>
      </c>
      <c r="H34" s="73" t="str">
        <f t="shared" ref="H34:P34" si="14">IFERROR((H35/H36),"-")</f>
        <v>-</v>
      </c>
      <c r="I34" s="73" t="str">
        <f t="shared" si="14"/>
        <v>-</v>
      </c>
      <c r="J34" s="73" t="str">
        <f t="shared" si="14"/>
        <v>-</v>
      </c>
      <c r="K34" s="73" t="str">
        <f t="shared" si="14"/>
        <v>-</v>
      </c>
      <c r="L34" s="73" t="str">
        <f t="shared" si="14"/>
        <v>-</v>
      </c>
      <c r="M34" s="73" t="str">
        <f t="shared" si="14"/>
        <v>-</v>
      </c>
      <c r="N34" s="73" t="str">
        <f t="shared" si="14"/>
        <v>-</v>
      </c>
      <c r="O34" s="73" t="str">
        <f t="shared" si="14"/>
        <v>-</v>
      </c>
      <c r="P34" s="73" t="str">
        <f t="shared" si="14"/>
        <v>-</v>
      </c>
    </row>
    <row r="35" spans="2:16" ht="33.75" customHeight="1" x14ac:dyDescent="0.35">
      <c r="B35" s="347" t="s">
        <v>79</v>
      </c>
      <c r="C35" s="347"/>
      <c r="D35" s="346"/>
      <c r="E35" s="56">
        <v>1410</v>
      </c>
      <c r="F35" s="55">
        <v>785</v>
      </c>
      <c r="G35" s="55"/>
      <c r="H35" s="83"/>
      <c r="I35" s="83"/>
      <c r="J35" s="83"/>
      <c r="K35" s="83"/>
      <c r="L35" s="83"/>
      <c r="M35" s="83"/>
      <c r="N35" s="83"/>
      <c r="O35" s="57"/>
      <c r="P35" s="83"/>
    </row>
    <row r="36" spans="2:16" ht="33.75" customHeight="1" x14ac:dyDescent="0.35">
      <c r="B36" s="347" t="s">
        <v>89</v>
      </c>
      <c r="C36" s="347"/>
      <c r="D36" s="346"/>
      <c r="E36" s="56">
        <v>1600</v>
      </c>
      <c r="F36" s="55">
        <v>838</v>
      </c>
      <c r="G36" s="55"/>
      <c r="H36" s="83"/>
      <c r="I36" s="83"/>
      <c r="J36" s="83"/>
      <c r="K36" s="83"/>
      <c r="L36" s="83"/>
      <c r="M36" s="83"/>
      <c r="N36" s="83"/>
      <c r="O36" s="57"/>
      <c r="P36" s="83"/>
    </row>
    <row r="37" spans="2:16" ht="63" customHeight="1" x14ac:dyDescent="0.35">
      <c r="B37" s="348" t="s">
        <v>179</v>
      </c>
      <c r="C37" s="348"/>
      <c r="D37" s="74" t="s">
        <v>76</v>
      </c>
      <c r="E37" s="73">
        <f t="shared" ref="E37:G37" si="15">IFERROR((E38/E39),"-")</f>
        <v>1</v>
      </c>
      <c r="F37" s="73">
        <f t="shared" si="15"/>
        <v>1</v>
      </c>
      <c r="G37" s="73" t="str">
        <f t="shared" si="15"/>
        <v>-</v>
      </c>
      <c r="H37" s="73" t="str">
        <f t="shared" ref="H37:P37" si="16">IFERROR((H38/H39),"-")</f>
        <v>-</v>
      </c>
      <c r="I37" s="73" t="str">
        <f t="shared" si="16"/>
        <v>-</v>
      </c>
      <c r="J37" s="73" t="str">
        <f t="shared" si="16"/>
        <v>-</v>
      </c>
      <c r="K37" s="73" t="str">
        <f t="shared" si="16"/>
        <v>-</v>
      </c>
      <c r="L37" s="73" t="str">
        <f t="shared" si="16"/>
        <v>-</v>
      </c>
      <c r="M37" s="73" t="str">
        <f t="shared" si="16"/>
        <v>-</v>
      </c>
      <c r="N37" s="73" t="str">
        <f t="shared" si="16"/>
        <v>-</v>
      </c>
      <c r="O37" s="73" t="str">
        <f t="shared" si="16"/>
        <v>-</v>
      </c>
      <c r="P37" s="73" t="str">
        <f t="shared" si="16"/>
        <v>-</v>
      </c>
    </row>
    <row r="38" spans="2:16" ht="33.65" customHeight="1" x14ac:dyDescent="0.35">
      <c r="B38" s="347" t="s">
        <v>80</v>
      </c>
      <c r="C38" s="347"/>
      <c r="D38" s="346"/>
      <c r="E38" s="56">
        <v>1600</v>
      </c>
      <c r="F38" s="55">
        <v>838</v>
      </c>
      <c r="G38" s="55"/>
      <c r="H38" s="83"/>
      <c r="I38" s="83"/>
      <c r="J38" s="83"/>
      <c r="K38" s="83"/>
      <c r="L38" s="83"/>
      <c r="M38" s="83"/>
      <c r="N38" s="83"/>
      <c r="O38" s="125"/>
      <c r="P38" s="83"/>
    </row>
    <row r="39" spans="2:16" ht="28.9" customHeight="1" x14ac:dyDescent="0.35">
      <c r="B39" s="347" t="s">
        <v>81</v>
      </c>
      <c r="C39" s="347"/>
      <c r="D39" s="346"/>
      <c r="E39" s="55">
        <v>1600</v>
      </c>
      <c r="F39" s="55">
        <v>838</v>
      </c>
      <c r="G39" s="55"/>
      <c r="H39" s="83"/>
      <c r="I39" s="83"/>
      <c r="J39" s="83"/>
      <c r="K39" s="83"/>
      <c r="L39" s="83"/>
      <c r="M39" s="83"/>
      <c r="N39" s="83"/>
      <c r="O39" s="125"/>
      <c r="P39" s="83"/>
    </row>
    <row r="40" spans="2:16" ht="43.9" customHeight="1" x14ac:dyDescent="0.35">
      <c r="B40" s="348" t="s">
        <v>181</v>
      </c>
      <c r="C40" s="348"/>
      <c r="D40" s="210" t="s">
        <v>182</v>
      </c>
      <c r="E40" s="73">
        <f t="shared" ref="E40:G40" si="17">IFERROR((E41/E42),"-")</f>
        <v>0.93520408163265301</v>
      </c>
      <c r="F40" s="73">
        <f t="shared" si="17"/>
        <v>0.93828639904134215</v>
      </c>
      <c r="G40" s="73" t="str">
        <f t="shared" si="17"/>
        <v>-</v>
      </c>
      <c r="H40" s="73" t="str">
        <f t="shared" ref="H40:P40" si="18">IFERROR((H41/H42),"-")</f>
        <v>-</v>
      </c>
      <c r="I40" s="73" t="str">
        <f t="shared" si="18"/>
        <v>-</v>
      </c>
      <c r="J40" s="73" t="str">
        <f t="shared" si="18"/>
        <v>-</v>
      </c>
      <c r="K40" s="73" t="str">
        <f t="shared" si="18"/>
        <v>-</v>
      </c>
      <c r="L40" s="73" t="str">
        <f t="shared" si="18"/>
        <v>-</v>
      </c>
      <c r="M40" s="73" t="str">
        <f t="shared" si="18"/>
        <v>-</v>
      </c>
      <c r="N40" s="73" t="str">
        <f t="shared" si="18"/>
        <v>-</v>
      </c>
      <c r="O40" s="73" t="str">
        <f t="shared" si="18"/>
        <v>-</v>
      </c>
      <c r="P40" s="73" t="str">
        <f t="shared" si="18"/>
        <v>-</v>
      </c>
    </row>
    <row r="41" spans="2:16" ht="33.65" customHeight="1" x14ac:dyDescent="0.35">
      <c r="B41" s="347" t="s">
        <v>183</v>
      </c>
      <c r="C41" s="347"/>
      <c r="D41" s="346"/>
      <c r="E41" s="223">
        <v>1833</v>
      </c>
      <c r="F41" s="223">
        <v>1566</v>
      </c>
      <c r="G41" s="211"/>
      <c r="H41" s="212"/>
      <c r="I41" s="212"/>
      <c r="J41" s="211"/>
      <c r="K41" s="212"/>
      <c r="L41" s="211"/>
      <c r="M41" s="211"/>
      <c r="N41" s="211"/>
      <c r="O41" s="212"/>
      <c r="P41" s="212"/>
    </row>
    <row r="42" spans="2:16" ht="28.9" customHeight="1" x14ac:dyDescent="0.35">
      <c r="B42" s="349" t="s">
        <v>184</v>
      </c>
      <c r="C42" s="350"/>
      <c r="D42" s="346"/>
      <c r="E42" s="223">
        <v>1960</v>
      </c>
      <c r="F42" s="223">
        <v>1669</v>
      </c>
      <c r="G42" s="211"/>
      <c r="H42" s="212"/>
      <c r="I42" s="212"/>
      <c r="J42" s="211"/>
      <c r="K42" s="212"/>
      <c r="L42" s="211"/>
      <c r="M42" s="211"/>
      <c r="N42" s="211"/>
      <c r="O42" s="212"/>
      <c r="P42" s="212"/>
    </row>
    <row r="43" spans="2:16" ht="43.9" customHeight="1" x14ac:dyDescent="0.35">
      <c r="B43" s="348" t="s">
        <v>188</v>
      </c>
      <c r="C43" s="348"/>
      <c r="D43" s="210" t="s">
        <v>187</v>
      </c>
      <c r="E43" s="73">
        <f t="shared" ref="E43:P43" si="19">IFERROR((E44/E45),"-")</f>
        <v>5.5045871559633031E-2</v>
      </c>
      <c r="F43" s="73">
        <f t="shared" si="19"/>
        <v>7.1428571428571425E-2</v>
      </c>
      <c r="G43" s="73" t="str">
        <f t="shared" si="19"/>
        <v>-</v>
      </c>
      <c r="H43" s="73" t="str">
        <f t="shared" si="19"/>
        <v>-</v>
      </c>
      <c r="I43" s="73" t="str">
        <f t="shared" si="19"/>
        <v>-</v>
      </c>
      <c r="J43" s="73" t="str">
        <f t="shared" si="19"/>
        <v>-</v>
      </c>
      <c r="K43" s="73" t="str">
        <f t="shared" si="19"/>
        <v>-</v>
      </c>
      <c r="L43" s="73" t="str">
        <f t="shared" si="19"/>
        <v>-</v>
      </c>
      <c r="M43" s="73" t="str">
        <f t="shared" si="19"/>
        <v>-</v>
      </c>
      <c r="N43" s="73" t="str">
        <f t="shared" si="19"/>
        <v>-</v>
      </c>
      <c r="O43" s="73" t="str">
        <f t="shared" si="19"/>
        <v>-</v>
      </c>
      <c r="P43" s="73" t="str">
        <f t="shared" si="19"/>
        <v>-</v>
      </c>
    </row>
    <row r="44" spans="2:16" ht="33.65" customHeight="1" x14ac:dyDescent="0.35">
      <c r="B44" s="349" t="s">
        <v>185</v>
      </c>
      <c r="C44" s="350"/>
      <c r="D44" s="346"/>
      <c r="E44" s="211">
        <v>6</v>
      </c>
      <c r="F44" s="211">
        <v>8</v>
      </c>
      <c r="G44" s="211"/>
      <c r="H44" s="212"/>
      <c r="I44" s="212"/>
      <c r="J44" s="211"/>
      <c r="K44" s="212"/>
      <c r="L44" s="211"/>
      <c r="M44" s="211"/>
      <c r="N44" s="211"/>
      <c r="O44" s="212"/>
      <c r="P44" s="212"/>
    </row>
    <row r="45" spans="2:16" ht="28.9" customHeight="1" x14ac:dyDescent="0.35">
      <c r="B45" s="349" t="s">
        <v>186</v>
      </c>
      <c r="C45" s="350"/>
      <c r="D45" s="346"/>
      <c r="E45" s="211">
        <v>109</v>
      </c>
      <c r="F45" s="211">
        <v>112</v>
      </c>
      <c r="G45" s="211"/>
      <c r="H45" s="212"/>
      <c r="I45" s="212"/>
      <c r="J45" s="211"/>
      <c r="K45" s="212"/>
      <c r="L45" s="211"/>
      <c r="M45" s="211"/>
      <c r="N45" s="211"/>
      <c r="O45" s="212"/>
      <c r="P45" s="212"/>
    </row>
    <row r="46" spans="2:16" ht="43.9" customHeight="1" x14ac:dyDescent="0.35">
      <c r="B46" s="348" t="s">
        <v>189</v>
      </c>
      <c r="C46" s="348"/>
      <c r="D46" s="210" t="s">
        <v>192</v>
      </c>
      <c r="E46" s="73">
        <f t="shared" ref="E46:P46" si="20">IFERROR((E47/E48),"-")</f>
        <v>0.99584199584199584</v>
      </c>
      <c r="F46" s="73">
        <f t="shared" si="20"/>
        <v>0.9986666666666667</v>
      </c>
      <c r="G46" s="73" t="str">
        <f t="shared" si="20"/>
        <v>-</v>
      </c>
      <c r="H46" s="73" t="str">
        <f t="shared" si="20"/>
        <v>-</v>
      </c>
      <c r="I46" s="73" t="str">
        <f t="shared" si="20"/>
        <v>-</v>
      </c>
      <c r="J46" s="73" t="str">
        <f t="shared" si="20"/>
        <v>-</v>
      </c>
      <c r="K46" s="73" t="str">
        <f t="shared" si="20"/>
        <v>-</v>
      </c>
      <c r="L46" s="73" t="str">
        <f t="shared" si="20"/>
        <v>-</v>
      </c>
      <c r="M46" s="73" t="str">
        <f t="shared" si="20"/>
        <v>-</v>
      </c>
      <c r="N46" s="73" t="str">
        <f t="shared" si="20"/>
        <v>-</v>
      </c>
      <c r="O46" s="73" t="str">
        <f t="shared" si="20"/>
        <v>-</v>
      </c>
      <c r="P46" s="73" t="str">
        <f t="shared" si="20"/>
        <v>-</v>
      </c>
    </row>
    <row r="47" spans="2:16" ht="33.65" customHeight="1" x14ac:dyDescent="0.35">
      <c r="B47" s="347" t="s">
        <v>190</v>
      </c>
      <c r="C47" s="347"/>
      <c r="D47" s="346"/>
      <c r="E47" s="211">
        <v>958</v>
      </c>
      <c r="F47" s="211">
        <v>749</v>
      </c>
      <c r="G47" s="211"/>
      <c r="H47" s="212"/>
      <c r="I47" s="212"/>
      <c r="J47" s="211"/>
      <c r="K47" s="212"/>
      <c r="L47" s="211"/>
      <c r="M47" s="211"/>
      <c r="N47" s="211"/>
      <c r="O47" s="212"/>
      <c r="P47" s="212"/>
    </row>
    <row r="48" spans="2:16" ht="28.9" customHeight="1" x14ac:dyDescent="0.35">
      <c r="B48" s="349" t="s">
        <v>191</v>
      </c>
      <c r="C48" s="350"/>
      <c r="D48" s="346"/>
      <c r="E48" s="211">
        <v>962</v>
      </c>
      <c r="F48" s="211">
        <v>750</v>
      </c>
      <c r="G48" s="211"/>
      <c r="H48" s="212"/>
      <c r="I48" s="212"/>
      <c r="J48" s="211"/>
      <c r="K48" s="212"/>
      <c r="L48" s="211"/>
      <c r="M48" s="211"/>
      <c r="N48" s="211"/>
      <c r="O48" s="212"/>
      <c r="P48" s="212"/>
    </row>
    <row r="49" spans="2:16" ht="43.9" customHeight="1" x14ac:dyDescent="0.35">
      <c r="B49" s="348" t="s">
        <v>193</v>
      </c>
      <c r="C49" s="348"/>
      <c r="D49" s="62" t="s">
        <v>195</v>
      </c>
      <c r="E49" s="73">
        <f t="shared" ref="E49:P49" si="21">IFERROR((E50/E51),"-")</f>
        <v>8.0876939490084757E-5</v>
      </c>
      <c r="F49" s="229">
        <f t="shared" si="21"/>
        <v>2.9067335511550032E-5</v>
      </c>
      <c r="G49" s="73" t="str">
        <f t="shared" si="21"/>
        <v>-</v>
      </c>
      <c r="H49" s="73" t="str">
        <f t="shared" si="21"/>
        <v>-</v>
      </c>
      <c r="I49" s="73" t="str">
        <f t="shared" si="21"/>
        <v>-</v>
      </c>
      <c r="J49" s="73" t="str">
        <f t="shared" si="21"/>
        <v>-</v>
      </c>
      <c r="K49" s="73" t="str">
        <f t="shared" si="21"/>
        <v>-</v>
      </c>
      <c r="L49" s="73" t="str">
        <f t="shared" si="21"/>
        <v>-</v>
      </c>
      <c r="M49" s="73" t="str">
        <f t="shared" si="21"/>
        <v>-</v>
      </c>
      <c r="N49" s="73" t="str">
        <f t="shared" si="21"/>
        <v>-</v>
      </c>
      <c r="O49" s="73" t="str">
        <f t="shared" si="21"/>
        <v>-</v>
      </c>
      <c r="P49" s="73" t="str">
        <f t="shared" si="21"/>
        <v>-</v>
      </c>
    </row>
    <row r="50" spans="2:16" ht="33.65" customHeight="1" x14ac:dyDescent="0.35">
      <c r="B50" s="347" t="s">
        <v>82</v>
      </c>
      <c r="C50" s="347"/>
      <c r="D50" s="346"/>
      <c r="E50" s="225">
        <v>294.04000000000002</v>
      </c>
      <c r="F50" s="69">
        <v>95.07</v>
      </c>
      <c r="G50" s="69"/>
      <c r="H50" s="87"/>
      <c r="I50" s="87"/>
      <c r="J50" s="69"/>
      <c r="K50" s="83"/>
      <c r="L50" s="69"/>
      <c r="M50" s="69"/>
      <c r="N50" s="69"/>
      <c r="O50" s="87"/>
      <c r="P50" s="87"/>
    </row>
    <row r="51" spans="2:16" ht="28.9" customHeight="1" x14ac:dyDescent="0.35">
      <c r="B51" s="340" t="s">
        <v>194</v>
      </c>
      <c r="C51" s="341"/>
      <c r="D51" s="346"/>
      <c r="E51" s="225">
        <v>3635646.97</v>
      </c>
      <c r="F51" s="69">
        <v>3270681.62</v>
      </c>
      <c r="G51" s="69"/>
      <c r="H51" s="87"/>
      <c r="I51" s="87"/>
      <c r="J51" s="69"/>
      <c r="K51" s="83"/>
      <c r="L51" s="69"/>
      <c r="M51" s="69"/>
      <c r="N51" s="69"/>
      <c r="O51" s="87"/>
      <c r="P51" s="87"/>
    </row>
    <row r="52" spans="2:16" ht="43.9" customHeight="1" x14ac:dyDescent="0.35">
      <c r="B52" s="344" t="s">
        <v>196</v>
      </c>
      <c r="C52" s="344"/>
      <c r="D52" s="210" t="s">
        <v>199</v>
      </c>
      <c r="E52" s="73">
        <f t="shared" ref="E52:P52" si="22">IFERROR((E53/E54),"-")</f>
        <v>1</v>
      </c>
      <c r="F52" s="73">
        <f t="shared" si="22"/>
        <v>0.98684210526315785</v>
      </c>
      <c r="G52" s="73" t="str">
        <f t="shared" si="22"/>
        <v>-</v>
      </c>
      <c r="H52" s="73" t="str">
        <f t="shared" si="22"/>
        <v>-</v>
      </c>
      <c r="I52" s="73" t="str">
        <f t="shared" si="22"/>
        <v>-</v>
      </c>
      <c r="J52" s="73" t="str">
        <f t="shared" si="22"/>
        <v>-</v>
      </c>
      <c r="K52" s="73" t="str">
        <f t="shared" si="22"/>
        <v>-</v>
      </c>
      <c r="L52" s="73" t="str">
        <f t="shared" si="22"/>
        <v>-</v>
      </c>
      <c r="M52" s="73" t="str">
        <f t="shared" si="22"/>
        <v>-</v>
      </c>
      <c r="N52" s="73" t="str">
        <f t="shared" si="22"/>
        <v>-</v>
      </c>
      <c r="O52" s="73" t="str">
        <f t="shared" si="22"/>
        <v>-</v>
      </c>
      <c r="P52" s="73" t="str">
        <f t="shared" si="22"/>
        <v>-</v>
      </c>
    </row>
    <row r="53" spans="2:16" ht="33.65" customHeight="1" x14ac:dyDescent="0.35">
      <c r="B53" s="345" t="s">
        <v>197</v>
      </c>
      <c r="C53" s="345"/>
      <c r="D53" s="346"/>
      <c r="E53" s="55">
        <v>188</v>
      </c>
      <c r="F53" s="69">
        <v>150</v>
      </c>
      <c r="G53" s="69"/>
      <c r="H53" s="87"/>
      <c r="I53" s="87"/>
      <c r="J53" s="69"/>
      <c r="K53" s="83"/>
      <c r="L53" s="69"/>
      <c r="M53" s="69"/>
      <c r="N53" s="69"/>
      <c r="O53" s="87"/>
      <c r="P53" s="87"/>
    </row>
    <row r="54" spans="2:16" ht="28.9" customHeight="1" x14ac:dyDescent="0.35">
      <c r="B54" s="340" t="s">
        <v>198</v>
      </c>
      <c r="C54" s="341"/>
      <c r="D54" s="346"/>
      <c r="E54" s="55">
        <v>188</v>
      </c>
      <c r="F54" s="69">
        <v>152</v>
      </c>
      <c r="G54" s="69"/>
      <c r="H54" s="87"/>
      <c r="I54" s="87"/>
      <c r="J54" s="69"/>
      <c r="K54" s="83"/>
      <c r="L54" s="69"/>
      <c r="M54" s="69"/>
      <c r="N54" s="69"/>
      <c r="O54" s="87"/>
      <c r="P54" s="87"/>
    </row>
    <row r="55" spans="2:16" ht="43.9" customHeight="1" x14ac:dyDescent="0.35">
      <c r="B55" s="344" t="s">
        <v>200</v>
      </c>
      <c r="C55" s="344"/>
      <c r="D55" s="62" t="s">
        <v>182</v>
      </c>
      <c r="E55" s="104">
        <v>0.99</v>
      </c>
      <c r="F55" s="73">
        <v>0.99939999999999996</v>
      </c>
      <c r="G55" s="73" t="str">
        <f t="shared" ref="G55:P55" si="23">IFERROR((G56/G57),"-")</f>
        <v>-</v>
      </c>
      <c r="H55" s="73" t="str">
        <f t="shared" si="23"/>
        <v>-</v>
      </c>
      <c r="I55" s="73" t="str">
        <f t="shared" si="23"/>
        <v>-</v>
      </c>
      <c r="J55" s="73" t="str">
        <f t="shared" si="23"/>
        <v>-</v>
      </c>
      <c r="K55" s="73" t="str">
        <f t="shared" si="23"/>
        <v>-</v>
      </c>
      <c r="L55" s="73" t="str">
        <f t="shared" si="23"/>
        <v>-</v>
      </c>
      <c r="M55" s="73" t="str">
        <f t="shared" si="23"/>
        <v>-</v>
      </c>
      <c r="N55" s="73" t="str">
        <f t="shared" si="23"/>
        <v>-</v>
      </c>
      <c r="O55" s="73" t="str">
        <f t="shared" si="23"/>
        <v>-</v>
      </c>
      <c r="P55" s="73" t="str">
        <f t="shared" si="23"/>
        <v>-</v>
      </c>
    </row>
    <row r="56" spans="2:16" ht="33.65" hidden="1" customHeight="1" x14ac:dyDescent="0.35">
      <c r="B56" s="340"/>
      <c r="C56" s="341"/>
      <c r="D56" s="342"/>
      <c r="E56" s="86"/>
      <c r="F56" s="69"/>
      <c r="G56" s="69"/>
      <c r="H56" s="87"/>
      <c r="I56" s="87"/>
      <c r="J56" s="69"/>
      <c r="K56" s="83"/>
      <c r="L56" s="69"/>
      <c r="M56" s="69"/>
      <c r="N56" s="69"/>
      <c r="O56" s="87"/>
      <c r="P56" s="87"/>
    </row>
    <row r="57" spans="2:16" ht="28.9" hidden="1" customHeight="1" x14ac:dyDescent="0.35">
      <c r="B57" s="340"/>
      <c r="C57" s="341"/>
      <c r="D57" s="343"/>
      <c r="E57" s="69"/>
      <c r="F57" s="69"/>
      <c r="G57" s="69"/>
      <c r="H57" s="87"/>
      <c r="I57" s="87"/>
      <c r="J57" s="69"/>
      <c r="K57" s="83"/>
      <c r="L57" s="69"/>
      <c r="M57" s="69"/>
      <c r="N57" s="69"/>
      <c r="O57" s="87"/>
      <c r="P57" s="87"/>
    </row>
    <row r="58" spans="2:16" ht="13" customHeight="1" x14ac:dyDescent="0.35">
      <c r="B58" s="93"/>
      <c r="C58" s="93"/>
      <c r="D58" s="93"/>
      <c r="E58" s="100"/>
      <c r="F58" s="100"/>
      <c r="G58" s="100"/>
      <c r="H58"/>
      <c r="I58"/>
      <c r="J58"/>
      <c r="K58"/>
      <c r="L58"/>
      <c r="M58"/>
      <c r="N58"/>
      <c r="O58"/>
      <c r="P58"/>
    </row>
    <row r="59" spans="2:16" ht="12.75" customHeight="1" x14ac:dyDescent="0.35">
      <c r="B59" s="358"/>
      <c r="C59" s="358"/>
      <c r="D59" s="358"/>
      <c r="E59" s="358"/>
      <c r="F59" s="358"/>
      <c r="G59" s="358"/>
      <c r="H59" s="358"/>
      <c r="I59" s="358"/>
      <c r="J59" s="358"/>
      <c r="K59" s="358"/>
      <c r="L59" s="358"/>
      <c r="M59" s="358"/>
      <c r="N59" s="358"/>
      <c r="O59" s="358"/>
      <c r="P59" s="358"/>
    </row>
    <row r="60" spans="2:16" ht="35.5" customHeight="1" x14ac:dyDescent="0.35">
      <c r="B60" s="297" t="s">
        <v>61</v>
      </c>
      <c r="C60" s="306"/>
      <c r="D60" s="11" t="s">
        <v>1</v>
      </c>
      <c r="E60" s="8" t="s">
        <v>39</v>
      </c>
      <c r="F60" s="8" t="s">
        <v>2</v>
      </c>
      <c r="G60" s="8" t="s">
        <v>3</v>
      </c>
      <c r="H60" s="8" t="s">
        <v>4</v>
      </c>
      <c r="I60" s="8" t="s">
        <v>5</v>
      </c>
      <c r="J60" s="8" t="s">
        <v>6</v>
      </c>
      <c r="K60" s="8" t="s">
        <v>87</v>
      </c>
      <c r="L60" s="8" t="s">
        <v>7</v>
      </c>
      <c r="M60" s="8" t="s">
        <v>8</v>
      </c>
      <c r="N60" s="8" t="s">
        <v>9</v>
      </c>
      <c r="O60" s="8" t="s">
        <v>10</v>
      </c>
      <c r="P60" s="8" t="s">
        <v>11</v>
      </c>
    </row>
    <row r="61" spans="2:16" ht="35.5" customHeight="1" x14ac:dyDescent="0.35">
      <c r="B61" s="359" t="s">
        <v>62</v>
      </c>
      <c r="C61" s="360"/>
      <c r="D61" s="24" t="s">
        <v>63</v>
      </c>
      <c r="E61" s="104">
        <v>1</v>
      </c>
      <c r="F61" s="104">
        <v>1</v>
      </c>
      <c r="G61" s="104"/>
      <c r="H61" s="105"/>
      <c r="I61" s="105"/>
      <c r="J61" s="105"/>
      <c r="K61" s="105"/>
      <c r="L61" s="104"/>
      <c r="M61" s="104"/>
      <c r="N61" s="104"/>
      <c r="O61" s="105"/>
      <c r="P61" s="105"/>
    </row>
    <row r="62" spans="2:16" ht="35.5" customHeight="1" x14ac:dyDescent="0.35">
      <c r="B62" s="349" t="s">
        <v>64</v>
      </c>
      <c r="C62" s="350"/>
      <c r="D62" s="8" t="s">
        <v>65</v>
      </c>
      <c r="E62" s="68">
        <v>0.43230000000000002</v>
      </c>
      <c r="F62" s="68">
        <v>0.5222</v>
      </c>
      <c r="G62" s="68"/>
      <c r="H62" s="82"/>
      <c r="I62" s="82"/>
      <c r="J62" s="82"/>
      <c r="K62" s="82"/>
      <c r="L62" s="68"/>
      <c r="M62" s="68"/>
      <c r="N62" s="68"/>
      <c r="O62" s="82"/>
      <c r="P62" s="82"/>
    </row>
    <row r="63" spans="2:16" ht="35.5" customHeight="1" x14ac:dyDescent="0.35">
      <c r="B63" s="349" t="s">
        <v>66</v>
      </c>
      <c r="C63" s="350"/>
      <c r="D63" s="8" t="s">
        <v>67</v>
      </c>
      <c r="E63" s="68">
        <v>0.54659999999999997</v>
      </c>
      <c r="F63" s="68">
        <v>0.51649999999999996</v>
      </c>
      <c r="G63" s="68"/>
      <c r="H63" s="82"/>
      <c r="I63" s="82"/>
      <c r="J63" s="82"/>
      <c r="K63" s="82"/>
      <c r="L63" s="68"/>
      <c r="M63" s="68"/>
      <c r="N63" s="68"/>
      <c r="O63" s="82"/>
      <c r="P63" s="82"/>
    </row>
    <row r="64" spans="2:16" ht="33" customHeight="1" x14ac:dyDescent="0.35">
      <c r="B64" s="349" t="s">
        <v>68</v>
      </c>
      <c r="C64" s="350"/>
      <c r="D64" s="76" t="s">
        <v>69</v>
      </c>
      <c r="E64" s="75">
        <v>47.24</v>
      </c>
      <c r="F64" s="75">
        <v>45.98</v>
      </c>
      <c r="G64" s="75"/>
      <c r="H64" s="85"/>
      <c r="I64" s="85"/>
      <c r="J64" s="85"/>
      <c r="K64" s="85"/>
      <c r="L64" s="75"/>
      <c r="M64" s="75"/>
      <c r="N64" s="75"/>
      <c r="O64" s="85"/>
      <c r="P64" s="85"/>
    </row>
    <row r="65" spans="2:16" ht="35.5" customHeight="1" x14ac:dyDescent="0.35">
      <c r="B65" s="349" t="s">
        <v>70</v>
      </c>
      <c r="C65" s="350"/>
      <c r="D65" s="8" t="s">
        <v>71</v>
      </c>
      <c r="E65" s="68">
        <v>0.98040000000000005</v>
      </c>
      <c r="F65" s="68">
        <v>0.9556</v>
      </c>
      <c r="G65" s="68"/>
      <c r="H65" s="82"/>
      <c r="I65" s="82"/>
      <c r="J65" s="82"/>
      <c r="K65" s="82"/>
      <c r="L65" s="68"/>
      <c r="M65" s="68"/>
      <c r="N65" s="68"/>
      <c r="O65" s="82"/>
      <c r="P65" s="82"/>
    </row>
    <row r="66" spans="2:16" ht="30" customHeight="1" x14ac:dyDescent="0.35">
      <c r="B66" s="349" t="s">
        <v>72</v>
      </c>
      <c r="C66" s="350"/>
      <c r="D66" s="8" t="s">
        <v>73</v>
      </c>
      <c r="E66" s="30">
        <v>2.64</v>
      </c>
      <c r="F66" s="30">
        <v>2.61</v>
      </c>
      <c r="G66" s="30"/>
      <c r="H66" s="84"/>
      <c r="I66" s="84"/>
      <c r="J66" s="84"/>
      <c r="K66" s="84"/>
      <c r="L66" s="30"/>
      <c r="M66" s="75"/>
      <c r="N66" s="30"/>
      <c r="O66" s="84"/>
      <c r="P66" s="84"/>
    </row>
    <row r="67" spans="2:16" ht="33.75" customHeight="1" x14ac:dyDescent="0.35">
      <c r="B67" s="351" t="s">
        <v>201</v>
      </c>
      <c r="C67" s="352"/>
      <c r="D67" s="89" t="s">
        <v>83</v>
      </c>
      <c r="E67" s="68">
        <v>0.24979999999999999</v>
      </c>
      <c r="F67" s="68">
        <v>0.2399</v>
      </c>
      <c r="G67" s="68"/>
      <c r="H67" s="68"/>
      <c r="I67" s="82"/>
      <c r="J67" s="68"/>
      <c r="K67" s="82"/>
      <c r="L67" s="68"/>
      <c r="M67" s="68"/>
      <c r="N67" s="68"/>
      <c r="O67" s="82"/>
      <c r="P67" s="68"/>
    </row>
    <row r="68" spans="2:16" ht="33.75" customHeight="1" x14ac:dyDescent="0.35">
      <c r="B68" s="351" t="s">
        <v>24</v>
      </c>
      <c r="C68" s="352"/>
      <c r="D68" s="89" t="s">
        <v>84</v>
      </c>
      <c r="E68" s="222">
        <v>6.2199999999999998E-2</v>
      </c>
      <c r="F68" s="222">
        <v>1.15E-2</v>
      </c>
      <c r="G68" s="38"/>
      <c r="H68" s="88"/>
      <c r="I68" s="88"/>
      <c r="J68" s="88"/>
      <c r="K68" s="88"/>
      <c r="L68" s="38"/>
      <c r="M68" s="38"/>
      <c r="N68" s="38"/>
      <c r="O68" s="88"/>
      <c r="P68" s="88"/>
    </row>
    <row r="69" spans="2:16" ht="33.75" customHeight="1" x14ac:dyDescent="0.35">
      <c r="B69" s="351" t="s">
        <v>25</v>
      </c>
      <c r="C69" s="352"/>
      <c r="D69" s="90" t="s">
        <v>85</v>
      </c>
      <c r="E69" s="222">
        <v>0.38719999999999999</v>
      </c>
      <c r="F69" s="222">
        <v>0.314</v>
      </c>
      <c r="G69" s="38"/>
      <c r="H69" s="88"/>
      <c r="I69" s="88"/>
      <c r="J69" s="88"/>
      <c r="K69" s="88"/>
      <c r="L69" s="38"/>
      <c r="M69" s="38"/>
      <c r="N69" s="38"/>
      <c r="O69" s="88"/>
      <c r="P69" s="88"/>
    </row>
    <row r="70" spans="2:16" ht="30" customHeight="1" x14ac:dyDescent="0.35">
      <c r="B70" s="353" t="s">
        <v>206</v>
      </c>
      <c r="C70" s="354"/>
      <c r="D70" s="354"/>
      <c r="E70" s="355"/>
      <c r="F70" s="68"/>
      <c r="G70" s="68"/>
      <c r="H70" s="82"/>
      <c r="I70" s="82"/>
      <c r="J70" s="147"/>
      <c r="K70" s="158"/>
      <c r="L70" s="68"/>
      <c r="M70" s="68"/>
      <c r="N70" s="68"/>
      <c r="O70" s="82"/>
      <c r="P70" s="82"/>
    </row>
    <row r="71" spans="2:16" ht="13.5" customHeight="1" x14ac:dyDescent="0.35">
      <c r="B71" s="77"/>
      <c r="C71" s="77"/>
      <c r="D71" s="78"/>
    </row>
    <row r="72" spans="2:16" ht="13.5" customHeight="1" x14ac:dyDescent="0.35">
      <c r="B72" s="77"/>
      <c r="C72" s="77"/>
      <c r="D72" s="78"/>
    </row>
    <row r="73" spans="2:16" ht="100" customHeight="1" x14ac:dyDescent="0.35">
      <c r="B73" s="140" t="s">
        <v>94</v>
      </c>
      <c r="C73" s="143"/>
      <c r="D73" s="131"/>
      <c r="E73" s="132"/>
      <c r="F73" s="132"/>
      <c r="G73" s="131"/>
      <c r="H73" s="131"/>
      <c r="I73" s="131"/>
      <c r="J73" s="131"/>
      <c r="K73" s="131"/>
      <c r="L73" s="131"/>
      <c r="M73" s="131"/>
      <c r="N73" s="131"/>
      <c r="O73" s="132"/>
    </row>
    <row r="74" spans="2:16" ht="100" customHeight="1" x14ac:dyDescent="0.35">
      <c r="B74" s="141" t="s">
        <v>91</v>
      </c>
      <c r="C74" s="144"/>
      <c r="D74" s="134"/>
      <c r="E74" s="135"/>
      <c r="F74" s="135"/>
      <c r="G74" s="134"/>
      <c r="H74" s="134"/>
      <c r="I74" s="134"/>
      <c r="J74" s="134"/>
      <c r="K74" s="134"/>
      <c r="L74" s="134"/>
      <c r="M74" s="134"/>
      <c r="N74" s="134"/>
      <c r="O74" s="135"/>
    </row>
    <row r="75" spans="2:16" ht="100" customHeight="1" x14ac:dyDescent="0.35">
      <c r="B75" s="141" t="s">
        <v>92</v>
      </c>
      <c r="C75" s="144"/>
      <c r="D75" s="134"/>
      <c r="E75" s="135"/>
      <c r="F75" s="135"/>
      <c r="G75" s="134"/>
      <c r="H75" s="134"/>
      <c r="I75" s="134"/>
      <c r="J75" s="134"/>
      <c r="K75" s="134"/>
      <c r="L75" s="134"/>
      <c r="M75" s="134"/>
      <c r="N75" s="134"/>
      <c r="O75" s="135"/>
    </row>
    <row r="76" spans="2:16" ht="100" customHeight="1" x14ac:dyDescent="0.35">
      <c r="B76" s="142" t="s">
        <v>90</v>
      </c>
      <c r="C76" s="145"/>
      <c r="D76" s="137"/>
      <c r="E76" s="138"/>
      <c r="F76" s="138"/>
      <c r="G76" s="137"/>
      <c r="H76" s="137"/>
      <c r="I76" s="137"/>
      <c r="J76" s="137"/>
      <c r="K76" s="137"/>
      <c r="L76" s="137"/>
      <c r="M76" s="137"/>
      <c r="N76" s="137"/>
      <c r="O76" s="138"/>
    </row>
    <row r="77" spans="2:16" ht="13.5" customHeight="1" x14ac:dyDescent="0.35">
      <c r="B77" s="77"/>
      <c r="C77" s="77"/>
      <c r="D77" s="78"/>
    </row>
    <row r="78" spans="2:16" ht="13.5" customHeight="1" x14ac:dyDescent="0.35">
      <c r="B78" s="77"/>
      <c r="C78" s="77"/>
      <c r="D78" s="78"/>
    </row>
    <row r="79" spans="2:16" ht="13.5" customHeight="1" x14ac:dyDescent="0.35">
      <c r="B79" s="77"/>
      <c r="C79" s="77"/>
      <c r="D79" s="78"/>
    </row>
    <row r="80" spans="2:16" ht="13.5" customHeight="1" x14ac:dyDescent="0.35">
      <c r="B80" s="77"/>
      <c r="C80" s="77"/>
      <c r="D80" s="78"/>
    </row>
    <row r="81" spans="2:4" ht="13.5" customHeight="1" x14ac:dyDescent="0.35">
      <c r="B81" s="77"/>
      <c r="C81" s="77"/>
      <c r="D81" s="78"/>
    </row>
    <row r="82" spans="2:4" ht="13.5" customHeight="1" x14ac:dyDescent="0.35">
      <c r="B82" s="77"/>
      <c r="C82" s="77"/>
      <c r="D82" s="78"/>
    </row>
    <row r="83" spans="2:4" ht="13.5" customHeight="1" x14ac:dyDescent="0.35">
      <c r="B83" s="77"/>
      <c r="C83" s="77"/>
      <c r="D83" s="78"/>
    </row>
    <row r="84" spans="2:4" ht="13.5" customHeight="1" x14ac:dyDescent="0.35">
      <c r="B84" s="77"/>
      <c r="C84" s="77"/>
      <c r="D84" s="78"/>
    </row>
    <row r="85" spans="2:4" ht="13.5" customHeight="1" x14ac:dyDescent="0.35">
      <c r="B85" s="77"/>
      <c r="C85" s="77"/>
      <c r="D85" s="78"/>
    </row>
    <row r="86" spans="2:4" ht="13.5" customHeight="1" x14ac:dyDescent="0.35">
      <c r="B86" s="77"/>
      <c r="C86" s="77"/>
      <c r="D86" s="78"/>
    </row>
    <row r="87" spans="2:4" ht="13.5" customHeight="1" x14ac:dyDescent="0.35">
      <c r="B87" s="77"/>
      <c r="C87" s="77"/>
      <c r="D87" s="78"/>
    </row>
    <row r="88" spans="2:4" ht="13.5" customHeight="1" x14ac:dyDescent="0.35">
      <c r="B88" s="77"/>
      <c r="C88" s="77"/>
      <c r="D88" s="78"/>
    </row>
    <row r="89" spans="2:4" ht="13.5" customHeight="1" x14ac:dyDescent="0.35">
      <c r="B89" s="77"/>
      <c r="C89" s="77"/>
      <c r="D89" s="78"/>
    </row>
    <row r="90" spans="2:4" ht="13.5" customHeight="1" x14ac:dyDescent="0.35">
      <c r="B90" s="77"/>
      <c r="C90" s="77"/>
      <c r="D90" s="78"/>
    </row>
    <row r="91" spans="2:4" ht="13.5" customHeight="1" x14ac:dyDescent="0.35">
      <c r="B91" s="77"/>
      <c r="C91" s="77"/>
      <c r="D91" s="78"/>
    </row>
    <row r="92" spans="2:4" ht="13.5" customHeight="1" x14ac:dyDescent="0.35">
      <c r="B92" s="77"/>
      <c r="C92" s="77"/>
      <c r="D92" s="78"/>
    </row>
    <row r="93" spans="2:4" ht="13.5" customHeight="1" x14ac:dyDescent="0.35">
      <c r="B93" s="77"/>
      <c r="C93" s="77"/>
      <c r="D93" s="78"/>
    </row>
    <row r="94" spans="2:4" ht="13.5" customHeight="1" x14ac:dyDescent="0.35">
      <c r="B94" s="77"/>
      <c r="C94" s="77"/>
      <c r="D94" s="78"/>
    </row>
    <row r="95" spans="2:4" ht="13.5" customHeight="1" x14ac:dyDescent="0.35">
      <c r="B95" s="77"/>
      <c r="C95" s="77"/>
      <c r="D95" s="78"/>
    </row>
    <row r="96" spans="2:4" ht="13.5" customHeight="1" x14ac:dyDescent="0.35">
      <c r="B96" s="77"/>
      <c r="C96" s="77"/>
      <c r="D96" s="78"/>
    </row>
    <row r="97" spans="2:4" ht="13.5" customHeight="1" x14ac:dyDescent="0.35">
      <c r="B97" s="77"/>
      <c r="C97" s="77"/>
      <c r="D97" s="78"/>
    </row>
    <row r="98" spans="2:4" ht="13.5" customHeight="1" x14ac:dyDescent="0.35">
      <c r="B98" s="77"/>
      <c r="C98" s="77"/>
      <c r="D98" s="78"/>
    </row>
    <row r="99" spans="2:4" ht="13.5" customHeight="1" x14ac:dyDescent="0.35">
      <c r="B99" s="77"/>
      <c r="C99" s="77"/>
      <c r="D99" s="78"/>
    </row>
    <row r="100" spans="2:4" ht="13.5" customHeight="1" x14ac:dyDescent="0.35">
      <c r="B100" s="77"/>
      <c r="C100" s="77"/>
      <c r="D100" s="78"/>
    </row>
    <row r="101" spans="2:4" ht="13.5" customHeight="1" x14ac:dyDescent="0.35">
      <c r="B101" s="77"/>
      <c r="C101" s="77"/>
      <c r="D101" s="78"/>
    </row>
    <row r="102" spans="2:4" ht="13.5" customHeight="1" x14ac:dyDescent="0.35">
      <c r="B102" s="77"/>
      <c r="C102" s="77"/>
      <c r="D102" s="78"/>
    </row>
    <row r="103" spans="2:4" ht="13.5" customHeight="1" x14ac:dyDescent="0.35">
      <c r="B103" s="77"/>
      <c r="C103" s="77"/>
      <c r="D103" s="78"/>
    </row>
    <row r="104" spans="2:4" ht="13.5" customHeight="1" x14ac:dyDescent="0.35">
      <c r="B104" s="77"/>
      <c r="C104" s="77"/>
      <c r="D104" s="78"/>
    </row>
    <row r="105" spans="2:4" ht="13.5" customHeight="1" x14ac:dyDescent="0.35">
      <c r="B105" s="77"/>
      <c r="C105" s="77"/>
      <c r="D105" s="78"/>
    </row>
    <row r="106" spans="2:4" ht="13.5" customHeight="1" x14ac:dyDescent="0.35">
      <c r="B106" s="77"/>
      <c r="C106" s="77"/>
      <c r="D106" s="78"/>
    </row>
    <row r="107" spans="2:4" ht="13.5" customHeight="1" x14ac:dyDescent="0.35">
      <c r="B107" s="77"/>
      <c r="C107" s="77"/>
      <c r="D107" s="78"/>
    </row>
    <row r="108" spans="2:4" ht="13.5" customHeight="1" x14ac:dyDescent="0.35">
      <c r="B108" s="77"/>
      <c r="C108" s="77"/>
      <c r="D108" s="78"/>
    </row>
    <row r="109" spans="2:4" ht="13.5" customHeight="1" x14ac:dyDescent="0.35">
      <c r="B109" s="77"/>
      <c r="C109" s="77"/>
      <c r="D109" s="78"/>
    </row>
    <row r="110" spans="2:4" ht="13.5" customHeight="1" x14ac:dyDescent="0.35">
      <c r="B110" s="77"/>
      <c r="C110" s="77"/>
      <c r="D110" s="78"/>
    </row>
    <row r="111" spans="2:4" ht="13.5" customHeight="1" x14ac:dyDescent="0.35">
      <c r="B111" s="77"/>
      <c r="C111" s="77"/>
      <c r="D111" s="78"/>
    </row>
    <row r="112" spans="2:4" ht="13.5" customHeight="1" x14ac:dyDescent="0.35">
      <c r="B112" s="77"/>
      <c r="C112" s="77"/>
      <c r="D112" s="78"/>
    </row>
    <row r="113" spans="2:4" ht="13.5" customHeight="1" x14ac:dyDescent="0.35">
      <c r="B113" s="77"/>
      <c r="C113" s="77"/>
      <c r="D113" s="78"/>
    </row>
    <row r="114" spans="2:4" ht="13.5" customHeight="1" x14ac:dyDescent="0.35">
      <c r="B114" s="77"/>
      <c r="C114" s="77"/>
      <c r="D114" s="78"/>
    </row>
    <row r="115" spans="2:4" ht="13.5" customHeight="1" x14ac:dyDescent="0.35">
      <c r="B115" s="77"/>
      <c r="C115" s="77"/>
      <c r="D115" s="78"/>
    </row>
    <row r="116" spans="2:4" ht="13.5" customHeight="1" x14ac:dyDescent="0.35">
      <c r="B116" s="77"/>
      <c r="C116" s="77"/>
      <c r="D116" s="78"/>
    </row>
    <row r="117" spans="2:4" ht="13.5" customHeight="1" x14ac:dyDescent="0.35">
      <c r="B117" s="77"/>
      <c r="C117" s="77"/>
      <c r="D117" s="78"/>
    </row>
    <row r="118" spans="2:4" ht="13.5" customHeight="1" x14ac:dyDescent="0.35">
      <c r="B118" s="77"/>
      <c r="C118" s="77"/>
      <c r="D118" s="78"/>
    </row>
    <row r="119" spans="2:4" ht="13.5" customHeight="1" x14ac:dyDescent="0.35">
      <c r="B119" s="77"/>
      <c r="C119" s="77"/>
      <c r="D119" s="78"/>
    </row>
    <row r="120" spans="2:4" ht="13.5" customHeight="1" x14ac:dyDescent="0.35">
      <c r="B120" s="77"/>
      <c r="C120" s="77"/>
      <c r="D120" s="78"/>
    </row>
    <row r="121" spans="2:4" ht="13.5" customHeight="1" x14ac:dyDescent="0.35">
      <c r="B121" s="77"/>
      <c r="C121" s="77"/>
      <c r="D121" s="78"/>
    </row>
    <row r="122" spans="2:4" ht="13.5" customHeight="1" x14ac:dyDescent="0.35">
      <c r="B122" s="77"/>
      <c r="C122" s="77"/>
      <c r="D122" s="78"/>
    </row>
    <row r="123" spans="2:4" ht="13.5" customHeight="1" x14ac:dyDescent="0.35">
      <c r="B123" s="77"/>
      <c r="C123" s="77"/>
      <c r="D123" s="78"/>
    </row>
    <row r="124" spans="2:4" ht="13.5" customHeight="1" x14ac:dyDescent="0.35">
      <c r="B124" s="77"/>
      <c r="C124" s="77"/>
      <c r="D124" s="78"/>
    </row>
    <row r="125" spans="2:4" ht="13.5" customHeight="1" x14ac:dyDescent="0.35">
      <c r="B125" s="77"/>
      <c r="C125" s="77"/>
      <c r="D125" s="78"/>
    </row>
    <row r="126" spans="2:4" ht="13.5" customHeight="1" x14ac:dyDescent="0.35">
      <c r="B126" s="77"/>
      <c r="C126" s="77"/>
      <c r="D126" s="78"/>
    </row>
    <row r="127" spans="2:4" ht="13.5" customHeight="1" x14ac:dyDescent="0.35">
      <c r="B127" s="77"/>
      <c r="C127" s="77"/>
      <c r="D127" s="78"/>
    </row>
    <row r="128" spans="2:4" ht="13.5" customHeight="1" x14ac:dyDescent="0.35">
      <c r="B128" s="77"/>
      <c r="C128" s="77"/>
      <c r="D128" s="78"/>
    </row>
    <row r="129" spans="2:4" ht="13.5" customHeight="1" x14ac:dyDescent="0.35">
      <c r="B129" s="77"/>
      <c r="C129" s="77"/>
      <c r="D129" s="78"/>
    </row>
    <row r="130" spans="2:4" ht="13.5" customHeight="1" x14ac:dyDescent="0.35">
      <c r="B130" s="77"/>
      <c r="C130" s="77"/>
      <c r="D130" s="78"/>
    </row>
    <row r="131" spans="2:4" ht="13.5" customHeight="1" x14ac:dyDescent="0.35">
      <c r="B131" s="77"/>
      <c r="C131" s="77"/>
      <c r="D131" s="78"/>
    </row>
    <row r="132" spans="2:4" ht="13.5" customHeight="1" x14ac:dyDescent="0.35">
      <c r="B132" s="77"/>
      <c r="C132" s="77"/>
      <c r="D132" s="78"/>
    </row>
    <row r="133" spans="2:4" ht="13.5" customHeight="1" x14ac:dyDescent="0.35">
      <c r="B133" s="77"/>
      <c r="C133" s="77"/>
      <c r="D133" s="78"/>
    </row>
    <row r="134" spans="2:4" ht="13.5" customHeight="1" x14ac:dyDescent="0.35">
      <c r="B134" s="77"/>
      <c r="C134" s="77"/>
      <c r="D134" s="78"/>
    </row>
    <row r="135" spans="2:4" ht="13.5" customHeight="1" x14ac:dyDescent="0.35">
      <c r="B135" s="77"/>
      <c r="C135" s="77"/>
      <c r="D135" s="78"/>
    </row>
    <row r="136" spans="2:4" ht="13.5" customHeight="1" x14ac:dyDescent="0.35">
      <c r="B136" s="77"/>
      <c r="C136" s="77"/>
      <c r="D136" s="78"/>
    </row>
    <row r="137" spans="2:4" ht="13.5" customHeight="1" x14ac:dyDescent="0.35">
      <c r="B137" s="77"/>
      <c r="C137" s="77"/>
      <c r="D137" s="78"/>
    </row>
    <row r="138" spans="2:4" ht="13.5" customHeight="1" x14ac:dyDescent="0.35">
      <c r="B138" s="77"/>
      <c r="C138" s="77"/>
      <c r="D138" s="78"/>
    </row>
    <row r="139" spans="2:4" ht="13.5" customHeight="1" x14ac:dyDescent="0.35">
      <c r="B139" s="77"/>
      <c r="C139" s="77"/>
      <c r="D139" s="78"/>
    </row>
    <row r="140" spans="2:4" ht="13.5" customHeight="1" x14ac:dyDescent="0.35">
      <c r="B140" s="77"/>
      <c r="C140" s="77"/>
      <c r="D140" s="78"/>
    </row>
    <row r="141" spans="2:4" ht="13.5" customHeight="1" x14ac:dyDescent="0.35">
      <c r="B141" s="77"/>
      <c r="C141" s="77"/>
      <c r="D141" s="78"/>
    </row>
    <row r="142" spans="2:4" ht="13.5" customHeight="1" x14ac:dyDescent="0.35">
      <c r="B142" s="77"/>
      <c r="C142" s="77"/>
      <c r="D142" s="78"/>
    </row>
    <row r="143" spans="2:4" ht="13.5" customHeight="1" x14ac:dyDescent="0.35">
      <c r="B143" s="77"/>
      <c r="C143" s="77"/>
      <c r="D143" s="78"/>
    </row>
    <row r="144" spans="2:4" ht="13.5" customHeight="1" x14ac:dyDescent="0.35">
      <c r="B144" s="77"/>
      <c r="C144" s="77"/>
      <c r="D144" s="78"/>
    </row>
    <row r="145" spans="2:4" ht="13.5" customHeight="1" x14ac:dyDescent="0.35">
      <c r="B145" s="77"/>
      <c r="C145" s="77"/>
      <c r="D145" s="78"/>
    </row>
    <row r="146" spans="2:4" ht="13.5" customHeight="1" x14ac:dyDescent="0.35">
      <c r="B146" s="77"/>
      <c r="C146" s="77"/>
      <c r="D146" s="78"/>
    </row>
    <row r="147" spans="2:4" ht="13.5" customHeight="1" x14ac:dyDescent="0.35">
      <c r="B147" s="77"/>
      <c r="C147" s="77"/>
      <c r="D147" s="78"/>
    </row>
    <row r="148" spans="2:4" ht="13.5" customHeight="1" x14ac:dyDescent="0.35">
      <c r="B148" s="77"/>
      <c r="C148" s="77"/>
      <c r="D148" s="78"/>
    </row>
    <row r="149" spans="2:4" ht="13.5" customHeight="1" x14ac:dyDescent="0.35">
      <c r="B149" s="77"/>
      <c r="C149" s="77"/>
      <c r="D149" s="78"/>
    </row>
    <row r="150" spans="2:4" ht="13.5" customHeight="1" x14ac:dyDescent="0.35">
      <c r="B150" s="77"/>
      <c r="C150" s="77"/>
      <c r="D150" s="78"/>
    </row>
    <row r="151" spans="2:4" ht="13.5" customHeight="1" x14ac:dyDescent="0.35">
      <c r="B151" s="77"/>
      <c r="C151" s="77"/>
      <c r="D151" s="78"/>
    </row>
    <row r="152" spans="2:4" ht="13.5" customHeight="1" x14ac:dyDescent="0.35">
      <c r="B152" s="77"/>
      <c r="C152" s="77"/>
      <c r="D152" s="78"/>
    </row>
    <row r="153" spans="2:4" ht="13.5" customHeight="1" x14ac:dyDescent="0.35">
      <c r="B153" s="77"/>
      <c r="C153" s="77"/>
      <c r="D153" s="78"/>
    </row>
    <row r="154" spans="2:4" ht="13.5" customHeight="1" x14ac:dyDescent="0.35">
      <c r="B154" s="77"/>
      <c r="C154" s="77"/>
      <c r="D154" s="78"/>
    </row>
    <row r="155" spans="2:4" ht="13.5" customHeight="1" x14ac:dyDescent="0.35">
      <c r="B155" s="77"/>
      <c r="C155" s="77"/>
      <c r="D155" s="78"/>
    </row>
    <row r="156" spans="2:4" ht="13.5" customHeight="1" x14ac:dyDescent="0.35">
      <c r="B156" s="77"/>
      <c r="C156" s="77"/>
      <c r="D156" s="78"/>
    </row>
    <row r="157" spans="2:4" ht="13.5" customHeight="1" x14ac:dyDescent="0.35">
      <c r="B157" s="77"/>
      <c r="C157" s="77"/>
      <c r="D157" s="78"/>
    </row>
    <row r="158" spans="2:4" ht="13.5" customHeight="1" x14ac:dyDescent="0.35">
      <c r="B158" s="77"/>
      <c r="C158" s="77"/>
      <c r="D158" s="78"/>
    </row>
    <row r="159" spans="2:4" ht="13.5" customHeight="1" x14ac:dyDescent="0.35">
      <c r="B159" s="77"/>
      <c r="C159" s="77"/>
      <c r="D159" s="78"/>
    </row>
    <row r="160" spans="2:4" ht="13.5" customHeight="1" x14ac:dyDescent="0.35">
      <c r="B160" s="77"/>
      <c r="C160" s="77"/>
      <c r="D160" s="78"/>
    </row>
    <row r="161" spans="2:4" ht="13.5" customHeight="1" x14ac:dyDescent="0.35">
      <c r="B161" s="77"/>
      <c r="C161" s="77"/>
      <c r="D161" s="78"/>
    </row>
    <row r="162" spans="2:4" ht="13.5" customHeight="1" x14ac:dyDescent="0.35">
      <c r="B162" s="77"/>
      <c r="C162" s="77"/>
      <c r="D162" s="78"/>
    </row>
    <row r="163" spans="2:4" ht="13.5" customHeight="1" x14ac:dyDescent="0.35">
      <c r="B163" s="77"/>
      <c r="C163" s="77"/>
      <c r="D163" s="78"/>
    </row>
    <row r="164" spans="2:4" ht="13.5" customHeight="1" x14ac:dyDescent="0.35">
      <c r="B164" s="77"/>
      <c r="C164" s="77"/>
      <c r="D164" s="78"/>
    </row>
    <row r="165" spans="2:4" ht="13.5" customHeight="1" x14ac:dyDescent="0.35">
      <c r="B165" s="77"/>
      <c r="C165" s="77"/>
      <c r="D165" s="78"/>
    </row>
    <row r="166" spans="2:4" ht="13.5" customHeight="1" x14ac:dyDescent="0.35">
      <c r="B166" s="77"/>
      <c r="C166" s="77"/>
      <c r="D166" s="78"/>
    </row>
    <row r="167" spans="2:4" ht="13.5" customHeight="1" x14ac:dyDescent="0.35">
      <c r="B167" s="77"/>
      <c r="C167" s="77"/>
      <c r="D167" s="78"/>
    </row>
    <row r="168" spans="2:4" ht="13.5" customHeight="1" x14ac:dyDescent="0.35">
      <c r="B168" s="77"/>
      <c r="C168" s="77"/>
      <c r="D168" s="78"/>
    </row>
    <row r="169" spans="2:4" ht="13.5" customHeight="1" x14ac:dyDescent="0.35">
      <c r="B169" s="77"/>
      <c r="C169" s="77"/>
      <c r="D169" s="78"/>
    </row>
    <row r="170" spans="2:4" ht="13.5" customHeight="1" x14ac:dyDescent="0.35">
      <c r="B170" s="77"/>
      <c r="C170" s="77"/>
      <c r="D170" s="78"/>
    </row>
    <row r="171" spans="2:4" ht="13.5" customHeight="1" x14ac:dyDescent="0.35">
      <c r="B171" s="77"/>
      <c r="C171" s="77"/>
      <c r="D171" s="78"/>
    </row>
    <row r="172" spans="2:4" ht="13.5" customHeight="1" x14ac:dyDescent="0.35">
      <c r="B172" s="77"/>
      <c r="C172" s="77"/>
      <c r="D172" s="78"/>
    </row>
    <row r="173" spans="2:4" ht="13.5" customHeight="1" x14ac:dyDescent="0.35">
      <c r="B173" s="77"/>
      <c r="C173" s="77"/>
      <c r="D173" s="78"/>
    </row>
    <row r="174" spans="2:4" ht="13.5" customHeight="1" x14ac:dyDescent="0.35">
      <c r="B174" s="77"/>
      <c r="C174" s="77"/>
      <c r="D174" s="78"/>
    </row>
    <row r="175" spans="2:4" ht="13.5" customHeight="1" x14ac:dyDescent="0.35">
      <c r="B175" s="77"/>
      <c r="C175" s="77"/>
      <c r="D175" s="78"/>
    </row>
    <row r="176" spans="2:4" ht="13.5" customHeight="1" x14ac:dyDescent="0.35">
      <c r="B176" s="77"/>
      <c r="C176" s="77"/>
      <c r="D176" s="78"/>
    </row>
    <row r="177" spans="2:4" ht="13.5" customHeight="1" x14ac:dyDescent="0.35">
      <c r="B177" s="77"/>
      <c r="C177" s="77"/>
      <c r="D177" s="78"/>
    </row>
    <row r="178" spans="2:4" ht="13.5" customHeight="1" x14ac:dyDescent="0.35">
      <c r="B178" s="77"/>
      <c r="C178" s="77"/>
      <c r="D178" s="78"/>
    </row>
    <row r="179" spans="2:4" ht="13.5" customHeight="1" x14ac:dyDescent="0.35">
      <c r="B179" s="77"/>
      <c r="C179" s="77"/>
      <c r="D179" s="78"/>
    </row>
    <row r="180" spans="2:4" ht="13.5" customHeight="1" x14ac:dyDescent="0.35">
      <c r="B180" s="77"/>
      <c r="C180" s="77"/>
      <c r="D180" s="78"/>
    </row>
    <row r="181" spans="2:4" ht="13.5" customHeight="1" x14ac:dyDescent="0.35">
      <c r="B181" s="77"/>
      <c r="C181" s="77"/>
      <c r="D181" s="78"/>
    </row>
    <row r="182" spans="2:4" ht="13.5" customHeight="1" x14ac:dyDescent="0.35">
      <c r="B182" s="77"/>
      <c r="C182" s="77"/>
      <c r="D182" s="78"/>
    </row>
    <row r="183" spans="2:4" ht="13.5" customHeight="1" x14ac:dyDescent="0.35">
      <c r="B183" s="77"/>
      <c r="C183" s="77"/>
      <c r="D183" s="78"/>
    </row>
    <row r="184" spans="2:4" ht="13.5" customHeight="1" x14ac:dyDescent="0.35">
      <c r="B184" s="77"/>
      <c r="C184" s="77"/>
      <c r="D184" s="78"/>
    </row>
    <row r="185" spans="2:4" ht="13.5" customHeight="1" x14ac:dyDescent="0.35">
      <c r="B185" s="77"/>
      <c r="C185" s="77"/>
      <c r="D185" s="78"/>
    </row>
    <row r="186" spans="2:4" ht="13.5" customHeight="1" x14ac:dyDescent="0.35">
      <c r="B186" s="77"/>
      <c r="C186" s="77"/>
      <c r="D186" s="78"/>
    </row>
    <row r="187" spans="2:4" ht="13.5" customHeight="1" x14ac:dyDescent="0.35">
      <c r="B187" s="77"/>
      <c r="C187" s="77"/>
      <c r="D187" s="78"/>
    </row>
    <row r="188" spans="2:4" ht="13.5" customHeight="1" x14ac:dyDescent="0.35">
      <c r="B188" s="77"/>
      <c r="C188" s="77"/>
      <c r="D188" s="78"/>
    </row>
    <row r="189" spans="2:4" ht="13.5" customHeight="1" x14ac:dyDescent="0.35">
      <c r="B189" s="77"/>
      <c r="C189" s="77"/>
      <c r="D189" s="78"/>
    </row>
    <row r="190" spans="2:4" ht="13.5" customHeight="1" x14ac:dyDescent="0.35">
      <c r="B190" s="77"/>
      <c r="C190" s="77"/>
      <c r="D190" s="78"/>
    </row>
    <row r="191" spans="2:4" ht="13.5" customHeight="1" x14ac:dyDescent="0.35">
      <c r="B191" s="77"/>
      <c r="C191" s="77"/>
      <c r="D191" s="78"/>
    </row>
    <row r="192" spans="2:4" ht="13.5" customHeight="1" x14ac:dyDescent="0.35">
      <c r="B192" s="77"/>
      <c r="C192" s="77"/>
      <c r="D192" s="78"/>
    </row>
    <row r="193" spans="2:4" ht="13.5" customHeight="1" x14ac:dyDescent="0.35">
      <c r="B193" s="77"/>
      <c r="C193" s="77"/>
      <c r="D193" s="78"/>
    </row>
    <row r="194" spans="2:4" ht="13.5" customHeight="1" x14ac:dyDescent="0.35">
      <c r="B194" s="77"/>
      <c r="C194" s="77"/>
      <c r="D194" s="78"/>
    </row>
    <row r="195" spans="2:4" ht="13.5" customHeight="1" x14ac:dyDescent="0.35">
      <c r="B195" s="77"/>
      <c r="C195" s="77"/>
      <c r="D195" s="78"/>
    </row>
    <row r="196" spans="2:4" ht="13.5" customHeight="1" x14ac:dyDescent="0.35">
      <c r="B196" s="77"/>
      <c r="C196" s="77"/>
      <c r="D196" s="78"/>
    </row>
    <row r="197" spans="2:4" ht="13.5" customHeight="1" x14ac:dyDescent="0.35">
      <c r="B197" s="77"/>
      <c r="C197" s="77"/>
      <c r="D197" s="78"/>
    </row>
    <row r="198" spans="2:4" ht="13.5" customHeight="1" x14ac:dyDescent="0.35">
      <c r="B198" s="77"/>
      <c r="C198" s="77"/>
      <c r="D198" s="78"/>
    </row>
    <row r="199" spans="2:4" ht="13.5" customHeight="1" x14ac:dyDescent="0.35">
      <c r="B199" s="77"/>
      <c r="C199" s="77"/>
      <c r="D199" s="78"/>
    </row>
    <row r="200" spans="2:4" ht="13.5" customHeight="1" x14ac:dyDescent="0.35">
      <c r="B200" s="77"/>
      <c r="C200" s="77"/>
      <c r="D200" s="78"/>
    </row>
    <row r="201" spans="2:4" ht="13.5" customHeight="1" x14ac:dyDescent="0.35">
      <c r="B201" s="77"/>
      <c r="C201" s="77"/>
      <c r="D201" s="78"/>
    </row>
    <row r="202" spans="2:4" ht="13.5" customHeight="1" x14ac:dyDescent="0.35">
      <c r="B202" s="77"/>
      <c r="C202" s="77"/>
      <c r="D202" s="78"/>
    </row>
    <row r="203" spans="2:4" ht="13.5" customHeight="1" x14ac:dyDescent="0.35">
      <c r="B203" s="77"/>
      <c r="C203" s="77"/>
      <c r="D203" s="78"/>
    </row>
    <row r="204" spans="2:4" ht="13.5" customHeight="1" x14ac:dyDescent="0.35">
      <c r="B204" s="77"/>
      <c r="C204" s="77"/>
      <c r="D204" s="78"/>
    </row>
    <row r="205" spans="2:4" ht="13.5" customHeight="1" x14ac:dyDescent="0.35">
      <c r="B205" s="77"/>
      <c r="C205" s="77"/>
      <c r="D205" s="78"/>
    </row>
    <row r="206" spans="2:4" ht="13.5" customHeight="1" x14ac:dyDescent="0.35">
      <c r="B206" s="77"/>
      <c r="C206" s="77"/>
      <c r="D206" s="78"/>
    </row>
    <row r="207" spans="2:4" ht="13.5" customHeight="1" x14ac:dyDescent="0.35">
      <c r="B207" s="77"/>
      <c r="C207" s="77"/>
      <c r="D207" s="78"/>
    </row>
    <row r="208" spans="2:4" ht="13.5" customHeight="1" x14ac:dyDescent="0.35">
      <c r="B208" s="77"/>
      <c r="C208" s="77"/>
      <c r="D208" s="78"/>
    </row>
    <row r="209" spans="2:4" ht="13.5" customHeight="1" x14ac:dyDescent="0.35">
      <c r="B209" s="77"/>
      <c r="C209" s="77"/>
      <c r="D209" s="78"/>
    </row>
    <row r="210" spans="2:4" ht="13.5" customHeight="1" x14ac:dyDescent="0.35">
      <c r="B210" s="77"/>
      <c r="C210" s="77"/>
      <c r="D210" s="78"/>
    </row>
    <row r="211" spans="2:4" ht="13.5" customHeight="1" x14ac:dyDescent="0.35">
      <c r="B211" s="77"/>
      <c r="C211" s="77"/>
      <c r="D211" s="78"/>
    </row>
    <row r="212" spans="2:4" ht="13.5" customHeight="1" x14ac:dyDescent="0.35">
      <c r="B212" s="77"/>
      <c r="C212" s="77"/>
      <c r="D212" s="78"/>
    </row>
    <row r="213" spans="2:4" ht="13.5" customHeight="1" x14ac:dyDescent="0.35">
      <c r="B213" s="77"/>
      <c r="C213" s="77"/>
      <c r="D213" s="78"/>
    </row>
    <row r="214" spans="2:4" ht="13.5" customHeight="1" x14ac:dyDescent="0.35">
      <c r="B214" s="77"/>
      <c r="C214" s="77"/>
      <c r="D214" s="78"/>
    </row>
    <row r="215" spans="2:4" ht="13.5" customHeight="1" x14ac:dyDescent="0.35">
      <c r="B215" s="77"/>
      <c r="C215" s="77"/>
      <c r="D215" s="78"/>
    </row>
    <row r="216" spans="2:4" ht="13.5" customHeight="1" x14ac:dyDescent="0.35">
      <c r="B216" s="77"/>
      <c r="C216" s="77"/>
      <c r="D216" s="78"/>
    </row>
    <row r="217" spans="2:4" ht="13.5" customHeight="1" x14ac:dyDescent="0.35">
      <c r="B217" s="77"/>
      <c r="C217" s="77"/>
      <c r="D217" s="78"/>
    </row>
    <row r="218" spans="2:4" ht="13.5" customHeight="1" x14ac:dyDescent="0.35">
      <c r="B218" s="77"/>
      <c r="C218" s="77"/>
      <c r="D218" s="78"/>
    </row>
    <row r="219" spans="2:4" ht="13.5" customHeight="1" x14ac:dyDescent="0.35">
      <c r="B219" s="77"/>
      <c r="C219" s="77"/>
      <c r="D219" s="78"/>
    </row>
    <row r="220" spans="2:4" ht="13.5" customHeight="1" x14ac:dyDescent="0.35">
      <c r="B220" s="77"/>
      <c r="C220" s="77"/>
      <c r="D220" s="78"/>
    </row>
    <row r="221" spans="2:4" ht="13.5" customHeight="1" x14ac:dyDescent="0.35">
      <c r="B221" s="77"/>
      <c r="C221" s="77"/>
      <c r="D221" s="78"/>
    </row>
    <row r="222" spans="2:4" ht="13.5" customHeight="1" x14ac:dyDescent="0.35">
      <c r="B222" s="77"/>
      <c r="C222" s="77"/>
      <c r="D222" s="78"/>
    </row>
    <row r="223" spans="2:4" ht="13.5" customHeight="1" x14ac:dyDescent="0.35">
      <c r="B223" s="77"/>
      <c r="C223" s="77"/>
      <c r="D223" s="78"/>
    </row>
    <row r="224" spans="2:4" ht="13.5" customHeight="1" x14ac:dyDescent="0.35">
      <c r="B224" s="77"/>
      <c r="C224" s="77"/>
      <c r="D224" s="78"/>
    </row>
    <row r="225" spans="2:4" ht="13.5" customHeight="1" x14ac:dyDescent="0.35">
      <c r="B225" s="77"/>
      <c r="C225" s="77"/>
      <c r="D225" s="78"/>
    </row>
    <row r="226" spans="2:4" ht="13.5" customHeight="1" x14ac:dyDescent="0.35">
      <c r="B226" s="77"/>
      <c r="C226" s="77"/>
      <c r="D226" s="78"/>
    </row>
    <row r="227" spans="2:4" ht="13.5" customHeight="1" x14ac:dyDescent="0.35">
      <c r="B227" s="77"/>
      <c r="C227" s="77"/>
      <c r="D227" s="78"/>
    </row>
    <row r="228" spans="2:4" ht="13.5" customHeight="1" x14ac:dyDescent="0.35">
      <c r="B228" s="77"/>
      <c r="C228" s="77"/>
      <c r="D228" s="78"/>
    </row>
    <row r="229" spans="2:4" ht="13.5" customHeight="1" x14ac:dyDescent="0.35">
      <c r="B229" s="77"/>
      <c r="C229" s="77"/>
      <c r="D229" s="78"/>
    </row>
    <row r="230" spans="2:4" ht="13.5" customHeight="1" x14ac:dyDescent="0.35">
      <c r="B230" s="77"/>
      <c r="C230" s="77"/>
      <c r="D230" s="78"/>
    </row>
    <row r="231" spans="2:4" ht="13.5" customHeight="1" x14ac:dyDescent="0.35">
      <c r="B231" s="77"/>
      <c r="C231" s="77"/>
      <c r="D231" s="78"/>
    </row>
    <row r="232" spans="2:4" ht="13.5" customHeight="1" x14ac:dyDescent="0.35">
      <c r="B232" s="77"/>
      <c r="C232" s="77"/>
      <c r="D232" s="78"/>
    </row>
    <row r="233" spans="2:4" ht="13.5" customHeight="1" x14ac:dyDescent="0.35">
      <c r="B233" s="77"/>
      <c r="C233" s="77"/>
      <c r="D233" s="78"/>
    </row>
    <row r="234" spans="2:4" ht="13.5" customHeight="1" x14ac:dyDescent="0.35">
      <c r="B234" s="77"/>
      <c r="C234" s="77"/>
      <c r="D234" s="78"/>
    </row>
    <row r="235" spans="2:4" ht="13.5" customHeight="1" x14ac:dyDescent="0.35">
      <c r="B235" s="77"/>
      <c r="C235" s="77"/>
      <c r="D235" s="78"/>
    </row>
    <row r="236" spans="2:4" ht="13.5" customHeight="1" x14ac:dyDescent="0.35">
      <c r="B236" s="77"/>
      <c r="C236" s="77"/>
      <c r="D236" s="78"/>
    </row>
    <row r="237" spans="2:4" ht="13.5" customHeight="1" x14ac:dyDescent="0.35">
      <c r="B237" s="77"/>
      <c r="C237" s="77"/>
      <c r="D237" s="78"/>
    </row>
    <row r="238" spans="2:4" ht="13.5" customHeight="1" x14ac:dyDescent="0.35">
      <c r="B238" s="77"/>
      <c r="C238" s="77"/>
      <c r="D238" s="78"/>
    </row>
    <row r="239" spans="2:4" ht="13.5" customHeight="1" x14ac:dyDescent="0.35">
      <c r="B239" s="77"/>
      <c r="C239" s="77"/>
      <c r="D239" s="78"/>
    </row>
    <row r="240" spans="2:4" ht="13.5" customHeight="1" x14ac:dyDescent="0.35">
      <c r="B240" s="77"/>
      <c r="C240" s="77"/>
      <c r="D240" s="78"/>
    </row>
    <row r="241" spans="2:4" ht="13.5" customHeight="1" x14ac:dyDescent="0.35">
      <c r="B241" s="77"/>
      <c r="C241" s="77"/>
      <c r="D241" s="78"/>
    </row>
    <row r="242" spans="2:4" ht="13.5" customHeight="1" x14ac:dyDescent="0.35">
      <c r="B242" s="77"/>
      <c r="C242" s="77"/>
      <c r="D242" s="78"/>
    </row>
    <row r="243" spans="2:4" ht="13.5" customHeight="1" x14ac:dyDescent="0.35">
      <c r="B243" s="77"/>
      <c r="C243" s="77"/>
      <c r="D243" s="78"/>
    </row>
    <row r="244" spans="2:4" ht="13.5" customHeight="1" x14ac:dyDescent="0.35">
      <c r="B244" s="77"/>
      <c r="C244" s="77"/>
      <c r="D244" s="78"/>
    </row>
    <row r="245" spans="2:4" ht="13.5" customHeight="1" x14ac:dyDescent="0.35">
      <c r="B245" s="77"/>
      <c r="C245" s="77"/>
      <c r="D245" s="78"/>
    </row>
    <row r="246" spans="2:4" ht="13.5" customHeight="1" x14ac:dyDescent="0.35">
      <c r="B246" s="77"/>
      <c r="C246" s="77"/>
      <c r="D246" s="78"/>
    </row>
    <row r="247" spans="2:4" ht="13.5" customHeight="1" x14ac:dyDescent="0.35">
      <c r="B247" s="77"/>
      <c r="C247" s="77"/>
      <c r="D247" s="78"/>
    </row>
    <row r="248" spans="2:4" ht="13.5" customHeight="1" x14ac:dyDescent="0.35">
      <c r="B248" s="77"/>
      <c r="C248" s="77"/>
      <c r="D248" s="78"/>
    </row>
    <row r="249" spans="2:4" ht="13.5" customHeight="1" x14ac:dyDescent="0.35">
      <c r="B249" s="77"/>
      <c r="C249" s="77"/>
      <c r="D249" s="78"/>
    </row>
    <row r="250" spans="2:4" ht="13.5" customHeight="1" x14ac:dyDescent="0.35">
      <c r="B250" s="77"/>
      <c r="C250" s="77"/>
      <c r="D250" s="78"/>
    </row>
    <row r="251" spans="2:4" ht="13.5" customHeight="1" x14ac:dyDescent="0.35">
      <c r="B251" s="77"/>
      <c r="C251" s="77"/>
      <c r="D251" s="78"/>
    </row>
    <row r="252" spans="2:4" ht="13.5" customHeight="1" x14ac:dyDescent="0.35">
      <c r="B252" s="77"/>
      <c r="C252" s="77"/>
      <c r="D252" s="78"/>
    </row>
    <row r="253" spans="2:4" ht="13.5" customHeight="1" x14ac:dyDescent="0.35">
      <c r="B253" s="77"/>
      <c r="C253" s="77"/>
      <c r="D253" s="78"/>
    </row>
    <row r="254" spans="2:4" ht="13.5" customHeight="1" x14ac:dyDescent="0.35">
      <c r="B254" s="77"/>
      <c r="C254" s="77"/>
      <c r="D254" s="78"/>
    </row>
    <row r="255" spans="2:4" ht="13.5" customHeight="1" x14ac:dyDescent="0.35">
      <c r="B255" s="77"/>
      <c r="C255" s="77"/>
      <c r="D255" s="78"/>
    </row>
    <row r="256" spans="2:4" ht="13.5" customHeight="1" x14ac:dyDescent="0.35">
      <c r="B256" s="77"/>
      <c r="C256" s="77"/>
      <c r="D256" s="78"/>
    </row>
    <row r="257" spans="2:4" ht="13.5" customHeight="1" x14ac:dyDescent="0.35">
      <c r="B257" s="77"/>
      <c r="C257" s="77"/>
      <c r="D257" s="78"/>
    </row>
    <row r="258" spans="2:4" ht="13.5" customHeight="1" x14ac:dyDescent="0.35">
      <c r="B258" s="77"/>
      <c r="C258" s="77"/>
      <c r="D258" s="78"/>
    </row>
    <row r="259" spans="2:4" ht="13.5" customHeight="1" x14ac:dyDescent="0.35">
      <c r="B259" s="77"/>
      <c r="C259" s="77"/>
      <c r="D259" s="78"/>
    </row>
    <row r="260" spans="2:4" ht="13.5" customHeight="1" x14ac:dyDescent="0.35">
      <c r="B260" s="77"/>
      <c r="C260" s="77"/>
      <c r="D260" s="78"/>
    </row>
    <row r="261" spans="2:4" ht="13.5" customHeight="1" x14ac:dyDescent="0.35">
      <c r="B261" s="77"/>
      <c r="C261" s="77"/>
      <c r="D261" s="78"/>
    </row>
    <row r="262" spans="2:4" ht="13.5" customHeight="1" x14ac:dyDescent="0.35">
      <c r="B262" s="77"/>
      <c r="C262" s="77"/>
      <c r="D262" s="78"/>
    </row>
    <row r="263" spans="2:4" ht="13.5" customHeight="1" x14ac:dyDescent="0.35">
      <c r="B263" s="77"/>
      <c r="C263" s="77"/>
      <c r="D263" s="78"/>
    </row>
    <row r="264" spans="2:4" ht="13.5" customHeight="1" x14ac:dyDescent="0.35">
      <c r="B264" s="77"/>
      <c r="C264" s="77"/>
      <c r="D264" s="78"/>
    </row>
    <row r="265" spans="2:4" ht="13.5" customHeight="1" x14ac:dyDescent="0.35">
      <c r="B265" s="77"/>
      <c r="C265" s="77"/>
      <c r="D265" s="78"/>
    </row>
    <row r="266" spans="2:4" ht="13.5" customHeight="1" x14ac:dyDescent="0.35">
      <c r="B266" s="77"/>
      <c r="C266" s="77"/>
      <c r="D266" s="78"/>
    </row>
    <row r="267" spans="2:4" ht="13.5" customHeight="1" x14ac:dyDescent="0.35">
      <c r="B267" s="77"/>
      <c r="C267" s="77"/>
      <c r="D267" s="78"/>
    </row>
    <row r="268" spans="2:4" ht="13.5" customHeight="1" x14ac:dyDescent="0.35">
      <c r="B268" s="77"/>
      <c r="C268" s="77"/>
      <c r="D268" s="78"/>
    </row>
    <row r="269" spans="2:4" ht="13.5" customHeight="1" x14ac:dyDescent="0.35">
      <c r="B269" s="77"/>
      <c r="C269" s="77"/>
      <c r="D269" s="78"/>
    </row>
    <row r="270" spans="2:4" ht="13.5" customHeight="1" x14ac:dyDescent="0.35">
      <c r="B270" s="77"/>
      <c r="C270" s="77"/>
      <c r="D270" s="78"/>
    </row>
    <row r="271" spans="2:4" ht="13.5" customHeight="1" x14ac:dyDescent="0.35">
      <c r="B271" s="77"/>
      <c r="C271" s="77"/>
      <c r="D271" s="78"/>
    </row>
    <row r="272" spans="2:4" ht="13.5" customHeight="1" x14ac:dyDescent="0.35">
      <c r="B272" s="77"/>
      <c r="C272" s="77"/>
      <c r="D272" s="78"/>
    </row>
    <row r="273" spans="2:4" ht="13.5" customHeight="1" x14ac:dyDescent="0.35">
      <c r="B273" s="77"/>
      <c r="C273" s="77"/>
      <c r="D273" s="78"/>
    </row>
    <row r="274" spans="2:4" ht="13.5" customHeight="1" x14ac:dyDescent="0.35">
      <c r="B274" s="77"/>
      <c r="C274" s="77"/>
      <c r="D274" s="78"/>
    </row>
    <row r="275" spans="2:4" ht="13.5" customHeight="1" x14ac:dyDescent="0.35">
      <c r="B275" s="77"/>
      <c r="C275" s="77"/>
      <c r="D275" s="78"/>
    </row>
    <row r="276" spans="2:4" ht="13.5" customHeight="1" x14ac:dyDescent="0.35">
      <c r="B276" s="77"/>
      <c r="C276" s="77"/>
      <c r="D276" s="78"/>
    </row>
    <row r="277" spans="2:4" ht="13.5" customHeight="1" x14ac:dyDescent="0.35">
      <c r="B277" s="77"/>
      <c r="C277" s="77"/>
      <c r="D277" s="78"/>
    </row>
    <row r="278" spans="2:4" ht="13.5" customHeight="1" x14ac:dyDescent="0.35">
      <c r="B278" s="77"/>
      <c r="C278" s="77"/>
      <c r="D278" s="78"/>
    </row>
    <row r="279" spans="2:4" ht="13.5" customHeight="1" x14ac:dyDescent="0.35">
      <c r="B279" s="77"/>
      <c r="C279" s="77"/>
      <c r="D279" s="78"/>
    </row>
    <row r="280" spans="2:4" ht="13.5" customHeight="1" x14ac:dyDescent="0.35">
      <c r="B280" s="77"/>
      <c r="C280" s="77"/>
      <c r="D280" s="78"/>
    </row>
    <row r="281" spans="2:4" ht="13.5" customHeight="1" x14ac:dyDescent="0.35">
      <c r="B281" s="77"/>
      <c r="C281" s="77"/>
      <c r="D281" s="78"/>
    </row>
    <row r="282" spans="2:4" ht="13.5" customHeight="1" x14ac:dyDescent="0.35">
      <c r="B282" s="77"/>
      <c r="C282" s="77"/>
      <c r="D282" s="78"/>
    </row>
    <row r="283" spans="2:4" ht="13.5" customHeight="1" x14ac:dyDescent="0.35">
      <c r="B283" s="77"/>
      <c r="C283" s="77"/>
      <c r="D283" s="78"/>
    </row>
    <row r="284" spans="2:4" ht="13.5" customHeight="1" x14ac:dyDescent="0.35">
      <c r="B284" s="77"/>
      <c r="C284" s="77"/>
      <c r="D284" s="78"/>
    </row>
    <row r="285" spans="2:4" ht="13.5" customHeight="1" x14ac:dyDescent="0.35">
      <c r="B285" s="77"/>
      <c r="C285" s="77"/>
      <c r="D285" s="78"/>
    </row>
    <row r="286" spans="2:4" ht="13.5" customHeight="1" x14ac:dyDescent="0.35">
      <c r="B286" s="77"/>
      <c r="C286" s="77"/>
      <c r="D286" s="78"/>
    </row>
    <row r="287" spans="2:4" ht="13.5" customHeight="1" x14ac:dyDescent="0.35">
      <c r="B287" s="77"/>
      <c r="C287" s="77"/>
      <c r="D287" s="78"/>
    </row>
    <row r="288" spans="2:4" ht="13.5" customHeight="1" x14ac:dyDescent="0.35">
      <c r="B288" s="77"/>
      <c r="C288" s="77"/>
      <c r="D288" s="78"/>
    </row>
    <row r="289" spans="2:4" ht="13.5" customHeight="1" x14ac:dyDescent="0.35">
      <c r="B289" s="77"/>
      <c r="C289" s="77"/>
      <c r="D289" s="78"/>
    </row>
    <row r="290" spans="2:4" ht="13.5" customHeight="1" x14ac:dyDescent="0.35">
      <c r="B290" s="77"/>
      <c r="C290" s="77"/>
      <c r="D290" s="78"/>
    </row>
    <row r="291" spans="2:4" ht="13.5" customHeight="1" x14ac:dyDescent="0.35">
      <c r="B291" s="77"/>
      <c r="C291" s="77"/>
      <c r="D291" s="78"/>
    </row>
    <row r="292" spans="2:4" ht="13.5" customHeight="1" x14ac:dyDescent="0.35">
      <c r="B292" s="77"/>
      <c r="C292" s="77"/>
      <c r="D292" s="78"/>
    </row>
    <row r="293" spans="2:4" ht="13.5" customHeight="1" x14ac:dyDescent="0.35">
      <c r="B293" s="77"/>
      <c r="C293" s="77"/>
      <c r="D293" s="78"/>
    </row>
    <row r="294" spans="2:4" ht="13.5" customHeight="1" x14ac:dyDescent="0.35">
      <c r="B294" s="77"/>
      <c r="C294" s="77"/>
      <c r="D294" s="78"/>
    </row>
    <row r="295" spans="2:4" ht="13.5" customHeight="1" x14ac:dyDescent="0.35">
      <c r="B295" s="77"/>
      <c r="C295" s="77"/>
      <c r="D295" s="78"/>
    </row>
    <row r="296" spans="2:4" ht="13.5" customHeight="1" x14ac:dyDescent="0.35">
      <c r="B296" s="77"/>
      <c r="C296" s="77"/>
      <c r="D296" s="78"/>
    </row>
    <row r="297" spans="2:4" ht="13.5" customHeight="1" x14ac:dyDescent="0.35">
      <c r="B297" s="77"/>
      <c r="C297" s="77"/>
      <c r="D297" s="78"/>
    </row>
    <row r="298" spans="2:4" ht="13.5" customHeight="1" x14ac:dyDescent="0.35">
      <c r="B298" s="77"/>
      <c r="C298" s="77"/>
      <c r="D298" s="78"/>
    </row>
    <row r="299" spans="2:4" ht="13.5" customHeight="1" x14ac:dyDescent="0.35">
      <c r="B299" s="77"/>
      <c r="C299" s="77"/>
      <c r="D299" s="78"/>
    </row>
    <row r="300" spans="2:4" ht="13.5" customHeight="1" x14ac:dyDescent="0.35">
      <c r="B300" s="77"/>
      <c r="C300" s="77"/>
      <c r="D300" s="78"/>
    </row>
    <row r="301" spans="2:4" ht="13.5" customHeight="1" x14ac:dyDescent="0.35">
      <c r="B301" s="77"/>
      <c r="C301" s="77"/>
      <c r="D301" s="78"/>
    </row>
    <row r="302" spans="2:4" ht="13.5" customHeight="1" x14ac:dyDescent="0.35">
      <c r="B302" s="77"/>
      <c r="C302" s="77"/>
      <c r="D302" s="78"/>
    </row>
    <row r="303" spans="2:4" ht="13.5" customHeight="1" x14ac:dyDescent="0.35">
      <c r="B303" s="77"/>
      <c r="C303" s="77"/>
      <c r="D303" s="78"/>
    </row>
    <row r="304" spans="2:4" ht="13.5" customHeight="1" x14ac:dyDescent="0.35">
      <c r="B304" s="77"/>
      <c r="C304" s="77"/>
      <c r="D304" s="78"/>
    </row>
    <row r="305" spans="2:4" ht="13.5" customHeight="1" x14ac:dyDescent="0.35">
      <c r="B305" s="77"/>
      <c r="C305" s="77"/>
      <c r="D305" s="78"/>
    </row>
    <row r="306" spans="2:4" ht="13.5" customHeight="1" x14ac:dyDescent="0.35">
      <c r="B306" s="77"/>
      <c r="C306" s="77"/>
      <c r="D306" s="78"/>
    </row>
    <row r="307" spans="2:4" ht="13.5" customHeight="1" x14ac:dyDescent="0.35">
      <c r="B307" s="77"/>
      <c r="C307" s="77"/>
      <c r="D307" s="78"/>
    </row>
    <row r="308" spans="2:4" ht="13.5" customHeight="1" x14ac:dyDescent="0.35">
      <c r="B308" s="77"/>
      <c r="C308" s="77"/>
      <c r="D308" s="78"/>
    </row>
    <row r="309" spans="2:4" ht="13.5" customHeight="1" x14ac:dyDescent="0.35">
      <c r="B309" s="77"/>
      <c r="C309" s="77"/>
      <c r="D309" s="78"/>
    </row>
    <row r="310" spans="2:4" ht="13.5" customHeight="1" x14ac:dyDescent="0.35">
      <c r="B310" s="77"/>
      <c r="C310" s="77"/>
      <c r="D310" s="78"/>
    </row>
    <row r="311" spans="2:4" ht="13.5" customHeight="1" x14ac:dyDescent="0.35">
      <c r="B311" s="77"/>
      <c r="C311" s="77"/>
      <c r="D311" s="78"/>
    </row>
    <row r="312" spans="2:4" ht="13.5" customHeight="1" x14ac:dyDescent="0.35">
      <c r="B312" s="77"/>
      <c r="C312" s="77"/>
      <c r="D312" s="78"/>
    </row>
    <row r="313" spans="2:4" ht="13.5" customHeight="1" x14ac:dyDescent="0.35">
      <c r="B313" s="77"/>
      <c r="C313" s="77"/>
      <c r="D313" s="78"/>
    </row>
    <row r="314" spans="2:4" ht="13.5" customHeight="1" x14ac:dyDescent="0.35">
      <c r="B314" s="77"/>
      <c r="C314" s="77"/>
      <c r="D314" s="78"/>
    </row>
    <row r="315" spans="2:4" ht="13.5" customHeight="1" x14ac:dyDescent="0.35">
      <c r="B315" s="77"/>
      <c r="C315" s="77"/>
      <c r="D315" s="78"/>
    </row>
    <row r="316" spans="2:4" ht="13.5" customHeight="1" x14ac:dyDescent="0.35">
      <c r="B316" s="77"/>
      <c r="C316" s="77"/>
      <c r="D316" s="78"/>
    </row>
    <row r="317" spans="2:4" ht="13.5" customHeight="1" x14ac:dyDescent="0.35">
      <c r="B317" s="77"/>
      <c r="C317" s="77"/>
      <c r="D317" s="78"/>
    </row>
    <row r="318" spans="2:4" ht="13.5" customHeight="1" x14ac:dyDescent="0.35">
      <c r="B318" s="77"/>
      <c r="C318" s="77"/>
      <c r="D318" s="78"/>
    </row>
    <row r="319" spans="2:4" ht="13.5" customHeight="1" x14ac:dyDescent="0.35">
      <c r="B319" s="77"/>
      <c r="C319" s="77"/>
      <c r="D319" s="78"/>
    </row>
    <row r="320" spans="2:4" ht="13.5" customHeight="1" x14ac:dyDescent="0.35">
      <c r="B320" s="77"/>
      <c r="C320" s="77"/>
      <c r="D320" s="78"/>
    </row>
    <row r="321" spans="2:4" ht="13.5" customHeight="1" x14ac:dyDescent="0.35">
      <c r="B321" s="77"/>
      <c r="C321" s="77"/>
      <c r="D321" s="78"/>
    </row>
    <row r="322" spans="2:4" ht="13.5" customHeight="1" x14ac:dyDescent="0.35">
      <c r="B322" s="77"/>
      <c r="C322" s="77"/>
      <c r="D322" s="78"/>
    </row>
    <row r="323" spans="2:4" ht="13.5" customHeight="1" x14ac:dyDescent="0.35">
      <c r="B323" s="77"/>
      <c r="C323" s="77"/>
      <c r="D323" s="78"/>
    </row>
    <row r="324" spans="2:4" ht="13.5" customHeight="1" x14ac:dyDescent="0.35">
      <c r="B324" s="77"/>
      <c r="C324" s="77"/>
      <c r="D324" s="78"/>
    </row>
    <row r="325" spans="2:4" ht="13.5" customHeight="1" x14ac:dyDescent="0.35">
      <c r="B325" s="77"/>
      <c r="C325" s="77"/>
      <c r="D325" s="78"/>
    </row>
    <row r="326" spans="2:4" ht="13.5" customHeight="1" x14ac:dyDescent="0.35">
      <c r="B326" s="77"/>
      <c r="C326" s="77"/>
      <c r="D326" s="78"/>
    </row>
    <row r="327" spans="2:4" ht="13.5" customHeight="1" x14ac:dyDescent="0.35">
      <c r="B327" s="77"/>
      <c r="C327" s="77"/>
      <c r="D327" s="78"/>
    </row>
    <row r="328" spans="2:4" ht="13.5" customHeight="1" x14ac:dyDescent="0.35">
      <c r="B328" s="77"/>
      <c r="C328" s="77"/>
      <c r="D328" s="78"/>
    </row>
    <row r="329" spans="2:4" ht="13.5" customHeight="1" x14ac:dyDescent="0.35">
      <c r="B329" s="77"/>
      <c r="C329" s="77"/>
      <c r="D329" s="78"/>
    </row>
    <row r="330" spans="2:4" ht="13.5" customHeight="1" x14ac:dyDescent="0.35">
      <c r="B330" s="77"/>
      <c r="C330" s="77"/>
      <c r="D330" s="78"/>
    </row>
    <row r="331" spans="2:4" ht="13.5" customHeight="1" x14ac:dyDescent="0.35">
      <c r="B331" s="77"/>
      <c r="C331" s="77"/>
      <c r="D331" s="78"/>
    </row>
    <row r="332" spans="2:4" ht="13.5" customHeight="1" x14ac:dyDescent="0.35">
      <c r="B332" s="77"/>
      <c r="C332" s="77"/>
      <c r="D332" s="78"/>
    </row>
    <row r="333" spans="2:4" ht="13.5" customHeight="1" x14ac:dyDescent="0.35">
      <c r="B333" s="77"/>
      <c r="C333" s="77"/>
      <c r="D333" s="78"/>
    </row>
    <row r="334" spans="2:4" ht="13.5" customHeight="1" x14ac:dyDescent="0.35">
      <c r="B334" s="77"/>
      <c r="C334" s="77"/>
      <c r="D334" s="78"/>
    </row>
    <row r="335" spans="2:4" ht="13.5" customHeight="1" x14ac:dyDescent="0.35">
      <c r="B335" s="77"/>
      <c r="C335" s="77"/>
      <c r="D335" s="78"/>
    </row>
    <row r="336" spans="2:4" ht="13.5" customHeight="1" x14ac:dyDescent="0.35">
      <c r="B336" s="77"/>
      <c r="C336" s="77"/>
      <c r="D336" s="78"/>
    </row>
    <row r="337" spans="2:4" ht="13.5" customHeight="1" x14ac:dyDescent="0.35">
      <c r="B337" s="77"/>
      <c r="C337" s="77"/>
      <c r="D337" s="78"/>
    </row>
    <row r="338" spans="2:4" ht="13.5" customHeight="1" x14ac:dyDescent="0.35">
      <c r="B338" s="77"/>
      <c r="C338" s="77"/>
      <c r="D338" s="78"/>
    </row>
    <row r="339" spans="2:4" ht="13.5" customHeight="1" x14ac:dyDescent="0.35">
      <c r="B339" s="77"/>
      <c r="C339" s="77"/>
      <c r="D339" s="78"/>
    </row>
    <row r="340" spans="2:4" ht="13.5" customHeight="1" x14ac:dyDescent="0.35">
      <c r="B340" s="77"/>
      <c r="C340" s="77"/>
      <c r="D340" s="78"/>
    </row>
    <row r="341" spans="2:4" ht="13.5" customHeight="1" x14ac:dyDescent="0.35">
      <c r="B341" s="77"/>
      <c r="C341" s="77"/>
      <c r="D341" s="78"/>
    </row>
    <row r="342" spans="2:4" ht="13.5" customHeight="1" x14ac:dyDescent="0.35">
      <c r="B342" s="77"/>
      <c r="C342" s="77"/>
      <c r="D342" s="78"/>
    </row>
    <row r="343" spans="2:4" ht="13.5" customHeight="1" x14ac:dyDescent="0.35">
      <c r="B343" s="77"/>
      <c r="C343" s="77"/>
      <c r="D343" s="78"/>
    </row>
    <row r="344" spans="2:4" ht="13.5" customHeight="1" x14ac:dyDescent="0.35">
      <c r="B344" s="77"/>
      <c r="C344" s="77"/>
      <c r="D344" s="78"/>
    </row>
    <row r="345" spans="2:4" ht="13.5" customHeight="1" x14ac:dyDescent="0.35">
      <c r="B345" s="77"/>
      <c r="C345" s="77"/>
      <c r="D345" s="78"/>
    </row>
    <row r="346" spans="2:4" ht="13.5" customHeight="1" x14ac:dyDescent="0.35">
      <c r="B346" s="77"/>
      <c r="C346" s="77"/>
      <c r="D346" s="78"/>
    </row>
    <row r="347" spans="2:4" ht="13.5" customHeight="1" x14ac:dyDescent="0.35">
      <c r="B347" s="77"/>
      <c r="C347" s="77"/>
      <c r="D347" s="78"/>
    </row>
    <row r="348" spans="2:4" ht="13.5" customHeight="1" x14ac:dyDescent="0.35">
      <c r="B348" s="77"/>
      <c r="C348" s="77"/>
      <c r="D348" s="78"/>
    </row>
    <row r="349" spans="2:4" ht="13.5" customHeight="1" x14ac:dyDescent="0.35">
      <c r="B349" s="77"/>
      <c r="C349" s="77"/>
      <c r="D349" s="78"/>
    </row>
    <row r="350" spans="2:4" ht="13.5" customHeight="1" x14ac:dyDescent="0.35">
      <c r="B350" s="77"/>
      <c r="C350" s="77"/>
      <c r="D350" s="78"/>
    </row>
    <row r="351" spans="2:4" ht="13.5" customHeight="1" x14ac:dyDescent="0.35">
      <c r="B351" s="77"/>
      <c r="C351" s="77"/>
      <c r="D351" s="78"/>
    </row>
    <row r="352" spans="2:4" ht="13.5" customHeight="1" x14ac:dyDescent="0.35">
      <c r="B352" s="77"/>
      <c r="C352" s="77"/>
      <c r="D352" s="78"/>
    </row>
    <row r="353" spans="2:4" ht="13.5" customHeight="1" x14ac:dyDescent="0.35">
      <c r="B353" s="77"/>
      <c r="C353" s="77"/>
      <c r="D353" s="78"/>
    </row>
    <row r="354" spans="2:4" ht="13.5" customHeight="1" x14ac:dyDescent="0.35">
      <c r="B354" s="77"/>
      <c r="C354" s="77"/>
      <c r="D354" s="78"/>
    </row>
    <row r="355" spans="2:4" ht="13.5" customHeight="1" x14ac:dyDescent="0.35">
      <c r="B355" s="77"/>
      <c r="C355" s="77"/>
      <c r="D355" s="78"/>
    </row>
    <row r="356" spans="2:4" ht="13.5" customHeight="1" x14ac:dyDescent="0.35">
      <c r="B356" s="77"/>
      <c r="C356" s="77"/>
      <c r="D356" s="78"/>
    </row>
    <row r="357" spans="2:4" ht="13.5" customHeight="1" x14ac:dyDescent="0.35">
      <c r="B357" s="77"/>
      <c r="C357" s="77"/>
      <c r="D357" s="78"/>
    </row>
    <row r="358" spans="2:4" ht="13.5" customHeight="1" x14ac:dyDescent="0.35">
      <c r="B358" s="77"/>
      <c r="C358" s="77"/>
      <c r="D358" s="78"/>
    </row>
    <row r="359" spans="2:4" ht="13.5" customHeight="1" x14ac:dyDescent="0.35">
      <c r="B359" s="77"/>
      <c r="C359" s="77"/>
      <c r="D359" s="78"/>
    </row>
    <row r="360" spans="2:4" ht="13.5" customHeight="1" x14ac:dyDescent="0.35">
      <c r="B360" s="77"/>
      <c r="C360" s="77"/>
      <c r="D360" s="78"/>
    </row>
    <row r="361" spans="2:4" ht="13.5" customHeight="1" x14ac:dyDescent="0.35">
      <c r="B361" s="77"/>
      <c r="C361" s="77"/>
      <c r="D361" s="78"/>
    </row>
    <row r="362" spans="2:4" ht="13.5" customHeight="1" x14ac:dyDescent="0.35">
      <c r="B362" s="77"/>
      <c r="C362" s="77"/>
      <c r="D362" s="78"/>
    </row>
    <row r="363" spans="2:4" ht="13.5" customHeight="1" x14ac:dyDescent="0.35">
      <c r="B363" s="77"/>
      <c r="C363" s="77"/>
      <c r="D363" s="78"/>
    </row>
    <row r="364" spans="2:4" ht="13.5" customHeight="1" x14ac:dyDescent="0.35">
      <c r="B364" s="77"/>
      <c r="C364" s="77"/>
      <c r="D364" s="78"/>
    </row>
    <row r="365" spans="2:4" ht="13.5" customHeight="1" x14ac:dyDescent="0.35">
      <c r="B365" s="77"/>
      <c r="C365" s="77"/>
      <c r="D365" s="78"/>
    </row>
    <row r="366" spans="2:4" ht="13.5" customHeight="1" x14ac:dyDescent="0.35">
      <c r="B366" s="77"/>
      <c r="C366" s="77"/>
      <c r="D366" s="78"/>
    </row>
    <row r="367" spans="2:4" ht="13.5" customHeight="1" x14ac:dyDescent="0.35">
      <c r="B367" s="77"/>
      <c r="C367" s="77"/>
      <c r="D367" s="78"/>
    </row>
    <row r="368" spans="2:4" ht="13.5" customHeight="1" x14ac:dyDescent="0.35">
      <c r="B368" s="77"/>
      <c r="C368" s="77"/>
      <c r="D368" s="78"/>
    </row>
    <row r="369" spans="2:4" ht="13.5" customHeight="1" x14ac:dyDescent="0.35">
      <c r="B369" s="77"/>
      <c r="C369" s="77"/>
      <c r="D369" s="78"/>
    </row>
    <row r="370" spans="2:4" ht="13.5" customHeight="1" x14ac:dyDescent="0.35">
      <c r="B370" s="77"/>
      <c r="C370" s="77"/>
      <c r="D370" s="78"/>
    </row>
    <row r="371" spans="2:4" ht="13.5" customHeight="1" x14ac:dyDescent="0.35">
      <c r="B371" s="77"/>
      <c r="C371" s="77"/>
      <c r="D371" s="78"/>
    </row>
    <row r="372" spans="2:4" ht="13.5" customHeight="1" x14ac:dyDescent="0.35">
      <c r="B372" s="77"/>
      <c r="C372" s="77"/>
      <c r="D372" s="78"/>
    </row>
    <row r="373" spans="2:4" ht="13.5" customHeight="1" x14ac:dyDescent="0.35">
      <c r="B373" s="77"/>
      <c r="C373" s="77"/>
      <c r="D373" s="78"/>
    </row>
    <row r="374" spans="2:4" ht="13.5" customHeight="1" x14ac:dyDescent="0.35">
      <c r="B374" s="77"/>
      <c r="C374" s="77"/>
      <c r="D374" s="78"/>
    </row>
    <row r="375" spans="2:4" ht="13.5" customHeight="1" x14ac:dyDescent="0.35">
      <c r="B375" s="77"/>
      <c r="C375" s="77"/>
      <c r="D375" s="78"/>
    </row>
    <row r="376" spans="2:4" ht="13.5" customHeight="1" x14ac:dyDescent="0.35">
      <c r="B376" s="77"/>
      <c r="C376" s="77"/>
      <c r="D376" s="78"/>
    </row>
    <row r="377" spans="2:4" ht="13.5" customHeight="1" x14ac:dyDescent="0.35">
      <c r="B377" s="77"/>
      <c r="C377" s="77"/>
      <c r="D377" s="78"/>
    </row>
    <row r="378" spans="2:4" ht="13.5" customHeight="1" x14ac:dyDescent="0.35">
      <c r="B378" s="77"/>
      <c r="C378" s="77"/>
      <c r="D378" s="78"/>
    </row>
    <row r="379" spans="2:4" ht="13.5" customHeight="1" x14ac:dyDescent="0.35">
      <c r="B379" s="77"/>
      <c r="C379" s="77"/>
      <c r="D379" s="78"/>
    </row>
    <row r="380" spans="2:4" ht="13.5" customHeight="1" x14ac:dyDescent="0.35">
      <c r="B380" s="77"/>
      <c r="C380" s="77"/>
      <c r="D380" s="78"/>
    </row>
    <row r="381" spans="2:4" ht="13.5" customHeight="1" x14ac:dyDescent="0.35">
      <c r="B381" s="77"/>
      <c r="C381" s="77"/>
      <c r="D381" s="78"/>
    </row>
    <row r="382" spans="2:4" ht="13.5" customHeight="1" x14ac:dyDescent="0.35">
      <c r="B382" s="77"/>
      <c r="C382" s="77"/>
      <c r="D382" s="78"/>
    </row>
    <row r="383" spans="2:4" ht="13.5" customHeight="1" x14ac:dyDescent="0.35">
      <c r="B383" s="77"/>
      <c r="C383" s="77"/>
      <c r="D383" s="78"/>
    </row>
    <row r="384" spans="2:4" ht="13.5" customHeight="1" x14ac:dyDescent="0.35">
      <c r="B384" s="77"/>
      <c r="C384" s="77"/>
      <c r="D384" s="78"/>
    </row>
    <row r="385" spans="2:4" ht="13.5" customHeight="1" x14ac:dyDescent="0.35">
      <c r="B385" s="77"/>
      <c r="C385" s="77"/>
      <c r="D385" s="78"/>
    </row>
    <row r="386" spans="2:4" ht="13.5" customHeight="1" x14ac:dyDescent="0.35">
      <c r="B386" s="77"/>
      <c r="C386" s="77"/>
      <c r="D386" s="78"/>
    </row>
    <row r="387" spans="2:4" ht="13.5" customHeight="1" x14ac:dyDescent="0.35">
      <c r="B387" s="77"/>
      <c r="C387" s="77"/>
      <c r="D387" s="78"/>
    </row>
    <row r="388" spans="2:4" ht="13.5" customHeight="1" x14ac:dyDescent="0.35">
      <c r="B388" s="77"/>
      <c r="C388" s="77"/>
      <c r="D388" s="78"/>
    </row>
    <row r="389" spans="2:4" ht="13.5" customHeight="1" x14ac:dyDescent="0.35">
      <c r="B389" s="77"/>
      <c r="C389" s="77"/>
      <c r="D389" s="78"/>
    </row>
    <row r="390" spans="2:4" ht="13.5" customHeight="1" x14ac:dyDescent="0.35">
      <c r="B390" s="77"/>
      <c r="C390" s="77"/>
      <c r="D390" s="78"/>
    </row>
    <row r="391" spans="2:4" ht="13.5" customHeight="1" x14ac:dyDescent="0.35">
      <c r="B391" s="77"/>
      <c r="C391" s="77"/>
      <c r="D391" s="78"/>
    </row>
    <row r="392" spans="2:4" ht="13.5" customHeight="1" x14ac:dyDescent="0.35">
      <c r="B392" s="77"/>
      <c r="C392" s="77"/>
      <c r="D392" s="78"/>
    </row>
    <row r="393" spans="2:4" ht="13.5" customHeight="1" x14ac:dyDescent="0.35">
      <c r="B393" s="77"/>
      <c r="C393" s="77"/>
      <c r="D393" s="78"/>
    </row>
    <row r="394" spans="2:4" ht="13.5" customHeight="1" x14ac:dyDescent="0.35">
      <c r="B394" s="77"/>
      <c r="C394" s="77"/>
      <c r="D394" s="78"/>
    </row>
    <row r="395" spans="2:4" ht="13.5" customHeight="1" x14ac:dyDescent="0.35">
      <c r="B395" s="77"/>
      <c r="C395" s="77"/>
      <c r="D395" s="78"/>
    </row>
    <row r="396" spans="2:4" ht="13.5" customHeight="1" x14ac:dyDescent="0.35">
      <c r="B396" s="77"/>
      <c r="C396" s="77"/>
      <c r="D396" s="78"/>
    </row>
    <row r="397" spans="2:4" ht="13.5" customHeight="1" x14ac:dyDescent="0.35">
      <c r="B397" s="77"/>
      <c r="C397" s="77"/>
      <c r="D397" s="78"/>
    </row>
    <row r="398" spans="2:4" ht="13.5" customHeight="1" x14ac:dyDescent="0.35">
      <c r="B398" s="77"/>
      <c r="C398" s="77"/>
      <c r="D398" s="78"/>
    </row>
    <row r="399" spans="2:4" ht="13.5" customHeight="1" x14ac:dyDescent="0.35">
      <c r="B399" s="77"/>
      <c r="C399" s="77"/>
      <c r="D399" s="78"/>
    </row>
    <row r="400" spans="2:4" ht="13.5" customHeight="1" x14ac:dyDescent="0.35">
      <c r="B400" s="77"/>
      <c r="C400" s="77"/>
      <c r="D400" s="78"/>
    </row>
    <row r="401" spans="2:4" ht="13.5" customHeight="1" x14ac:dyDescent="0.35">
      <c r="B401" s="77"/>
      <c r="C401" s="77"/>
      <c r="D401" s="78"/>
    </row>
    <row r="402" spans="2:4" ht="13.5" customHeight="1" x14ac:dyDescent="0.35">
      <c r="B402" s="77"/>
      <c r="C402" s="77"/>
      <c r="D402" s="78"/>
    </row>
    <row r="403" spans="2:4" ht="13.5" customHeight="1" x14ac:dyDescent="0.35">
      <c r="B403" s="77"/>
      <c r="C403" s="77"/>
      <c r="D403" s="78"/>
    </row>
    <row r="404" spans="2:4" ht="13.5" customHeight="1" x14ac:dyDescent="0.35">
      <c r="B404" s="77"/>
      <c r="C404" s="77"/>
      <c r="D404" s="78"/>
    </row>
    <row r="405" spans="2:4" ht="13.5" customHeight="1" x14ac:dyDescent="0.35">
      <c r="B405" s="77"/>
      <c r="C405" s="77"/>
      <c r="D405" s="78"/>
    </row>
    <row r="406" spans="2:4" ht="13.5" customHeight="1" x14ac:dyDescent="0.35">
      <c r="B406" s="77"/>
      <c r="C406" s="77"/>
      <c r="D406" s="78"/>
    </row>
    <row r="407" spans="2:4" ht="13.5" customHeight="1" x14ac:dyDescent="0.35">
      <c r="B407" s="77"/>
      <c r="C407" s="77"/>
      <c r="D407" s="78"/>
    </row>
    <row r="408" spans="2:4" ht="13.5" customHeight="1" x14ac:dyDescent="0.35">
      <c r="B408" s="77"/>
      <c r="C408" s="77"/>
      <c r="D408" s="78"/>
    </row>
    <row r="409" spans="2:4" ht="13.5" customHeight="1" x14ac:dyDescent="0.35">
      <c r="B409" s="77"/>
      <c r="C409" s="77"/>
      <c r="D409" s="78"/>
    </row>
    <row r="410" spans="2:4" ht="13.5" customHeight="1" x14ac:dyDescent="0.35">
      <c r="B410" s="77"/>
      <c r="C410" s="77"/>
      <c r="D410" s="78"/>
    </row>
    <row r="411" spans="2:4" ht="13.5" customHeight="1" x14ac:dyDescent="0.35">
      <c r="B411" s="77"/>
      <c r="C411" s="77"/>
      <c r="D411" s="78"/>
    </row>
    <row r="412" spans="2:4" ht="13.5" customHeight="1" x14ac:dyDescent="0.35">
      <c r="B412" s="77"/>
      <c r="C412" s="77"/>
      <c r="D412" s="78"/>
    </row>
    <row r="413" spans="2:4" ht="13.5" customHeight="1" x14ac:dyDescent="0.35">
      <c r="B413" s="77"/>
      <c r="C413" s="77"/>
      <c r="D413" s="78"/>
    </row>
    <row r="414" spans="2:4" ht="13.5" customHeight="1" x14ac:dyDescent="0.35">
      <c r="B414" s="77"/>
      <c r="C414" s="77"/>
      <c r="D414" s="78"/>
    </row>
    <row r="415" spans="2:4" ht="13.5" customHeight="1" x14ac:dyDescent="0.35">
      <c r="B415" s="77"/>
      <c r="C415" s="77"/>
      <c r="D415" s="78"/>
    </row>
    <row r="416" spans="2:4" ht="13.5" customHeight="1" x14ac:dyDescent="0.35">
      <c r="B416" s="77"/>
      <c r="C416" s="77"/>
      <c r="D416" s="78"/>
    </row>
    <row r="417" spans="2:4" ht="13.5" customHeight="1" x14ac:dyDescent="0.35">
      <c r="B417" s="77"/>
      <c r="C417" s="77"/>
      <c r="D417" s="78"/>
    </row>
    <row r="418" spans="2:4" ht="13.5" customHeight="1" x14ac:dyDescent="0.35">
      <c r="B418" s="77"/>
      <c r="C418" s="77"/>
      <c r="D418" s="78"/>
    </row>
    <row r="419" spans="2:4" ht="13.5" customHeight="1" x14ac:dyDescent="0.35">
      <c r="B419" s="77"/>
      <c r="C419" s="77"/>
      <c r="D419" s="78"/>
    </row>
    <row r="420" spans="2:4" ht="13.5" customHeight="1" x14ac:dyDescent="0.35">
      <c r="B420" s="77"/>
      <c r="C420" s="77"/>
      <c r="D420" s="78"/>
    </row>
    <row r="421" spans="2:4" ht="13.5" customHeight="1" x14ac:dyDescent="0.35">
      <c r="B421" s="77"/>
      <c r="C421" s="77"/>
      <c r="D421" s="78"/>
    </row>
    <row r="422" spans="2:4" ht="13.5" customHeight="1" x14ac:dyDescent="0.35">
      <c r="B422" s="77"/>
      <c r="C422" s="77"/>
      <c r="D422" s="78"/>
    </row>
    <row r="423" spans="2:4" ht="13.5" customHeight="1" x14ac:dyDescent="0.35">
      <c r="B423" s="77"/>
      <c r="C423" s="77"/>
      <c r="D423" s="78"/>
    </row>
    <row r="424" spans="2:4" ht="13.5" customHeight="1" x14ac:dyDescent="0.35">
      <c r="B424" s="77"/>
      <c r="C424" s="77"/>
      <c r="D424" s="78"/>
    </row>
    <row r="425" spans="2:4" ht="13.5" customHeight="1" x14ac:dyDescent="0.35">
      <c r="B425" s="77"/>
      <c r="C425" s="77"/>
      <c r="D425" s="78"/>
    </row>
    <row r="426" spans="2:4" ht="13.5" customHeight="1" x14ac:dyDescent="0.35">
      <c r="B426" s="77"/>
      <c r="C426" s="77"/>
      <c r="D426" s="78"/>
    </row>
    <row r="427" spans="2:4" ht="13.5" customHeight="1" x14ac:dyDescent="0.35">
      <c r="B427" s="77"/>
      <c r="C427" s="77"/>
      <c r="D427" s="78"/>
    </row>
    <row r="428" spans="2:4" ht="13.5" customHeight="1" x14ac:dyDescent="0.35">
      <c r="B428" s="77"/>
      <c r="C428" s="77"/>
      <c r="D428" s="78"/>
    </row>
    <row r="429" spans="2:4" ht="13.5" customHeight="1" x14ac:dyDescent="0.35">
      <c r="B429" s="77"/>
      <c r="C429" s="77"/>
      <c r="D429" s="78"/>
    </row>
    <row r="430" spans="2:4" ht="13.5" customHeight="1" x14ac:dyDescent="0.35">
      <c r="B430" s="77"/>
      <c r="C430" s="77"/>
      <c r="D430" s="78"/>
    </row>
    <row r="431" spans="2:4" ht="13.5" customHeight="1" x14ac:dyDescent="0.35">
      <c r="B431" s="77"/>
      <c r="C431" s="77"/>
      <c r="D431" s="78"/>
    </row>
    <row r="432" spans="2:4" ht="13.5" customHeight="1" x14ac:dyDescent="0.35">
      <c r="B432" s="77"/>
      <c r="C432" s="77"/>
      <c r="D432" s="78"/>
    </row>
    <row r="433" spans="2:4" ht="13.5" customHeight="1" x14ac:dyDescent="0.35">
      <c r="B433" s="77"/>
      <c r="C433" s="77"/>
      <c r="D433" s="78"/>
    </row>
    <row r="434" spans="2:4" ht="13.5" customHeight="1" x14ac:dyDescent="0.35">
      <c r="B434" s="77"/>
      <c r="C434" s="77"/>
      <c r="D434" s="78"/>
    </row>
    <row r="435" spans="2:4" ht="13.5" customHeight="1" x14ac:dyDescent="0.35">
      <c r="B435" s="77"/>
      <c r="C435" s="77"/>
      <c r="D435" s="78"/>
    </row>
    <row r="436" spans="2:4" ht="13.5" customHeight="1" x14ac:dyDescent="0.35">
      <c r="B436" s="77"/>
      <c r="C436" s="77"/>
      <c r="D436" s="78"/>
    </row>
    <row r="437" spans="2:4" ht="13.5" customHeight="1" x14ac:dyDescent="0.35">
      <c r="B437" s="77"/>
      <c r="C437" s="77"/>
      <c r="D437" s="78"/>
    </row>
    <row r="438" spans="2:4" ht="13.5" customHeight="1" x14ac:dyDescent="0.35">
      <c r="B438" s="77"/>
      <c r="C438" s="77"/>
      <c r="D438" s="78"/>
    </row>
    <row r="439" spans="2:4" ht="13.5" customHeight="1" x14ac:dyDescent="0.35">
      <c r="B439" s="77"/>
      <c r="C439" s="77"/>
      <c r="D439" s="78"/>
    </row>
    <row r="440" spans="2:4" ht="13.5" customHeight="1" x14ac:dyDescent="0.35">
      <c r="B440" s="77"/>
      <c r="C440" s="77"/>
      <c r="D440" s="78"/>
    </row>
    <row r="441" spans="2:4" ht="13.5" customHeight="1" x14ac:dyDescent="0.35">
      <c r="B441" s="77"/>
      <c r="C441" s="77"/>
      <c r="D441" s="78"/>
    </row>
    <row r="442" spans="2:4" ht="13.5" customHeight="1" x14ac:dyDescent="0.35">
      <c r="B442" s="77"/>
      <c r="C442" s="77"/>
      <c r="D442" s="78"/>
    </row>
    <row r="443" spans="2:4" ht="13.5" customHeight="1" x14ac:dyDescent="0.35">
      <c r="B443" s="77"/>
      <c r="C443" s="77"/>
      <c r="D443" s="78"/>
    </row>
    <row r="444" spans="2:4" ht="13.5" customHeight="1" x14ac:dyDescent="0.35">
      <c r="B444" s="77"/>
      <c r="C444" s="77"/>
      <c r="D444" s="78"/>
    </row>
    <row r="445" spans="2:4" ht="13.5" customHeight="1" x14ac:dyDescent="0.35">
      <c r="B445" s="77"/>
      <c r="C445" s="77"/>
      <c r="D445" s="78"/>
    </row>
    <row r="446" spans="2:4" ht="13.5" customHeight="1" x14ac:dyDescent="0.35">
      <c r="B446" s="77"/>
      <c r="C446" s="77"/>
      <c r="D446" s="78"/>
    </row>
    <row r="447" spans="2:4" ht="13.5" customHeight="1" x14ac:dyDescent="0.35">
      <c r="B447" s="77"/>
      <c r="C447" s="77"/>
      <c r="D447" s="78"/>
    </row>
    <row r="448" spans="2:4" ht="13.5" customHeight="1" x14ac:dyDescent="0.35">
      <c r="B448" s="77"/>
      <c r="C448" s="77"/>
      <c r="D448" s="78"/>
    </row>
    <row r="449" spans="2:4" ht="13.5" customHeight="1" x14ac:dyDescent="0.35">
      <c r="B449" s="77"/>
      <c r="C449" s="77"/>
      <c r="D449" s="78"/>
    </row>
    <row r="450" spans="2:4" ht="13.5" customHeight="1" x14ac:dyDescent="0.35">
      <c r="B450" s="77"/>
      <c r="C450" s="77"/>
      <c r="D450" s="78"/>
    </row>
    <row r="451" spans="2:4" ht="13.5" customHeight="1" x14ac:dyDescent="0.35">
      <c r="B451" s="77"/>
      <c r="C451" s="77"/>
      <c r="D451" s="78"/>
    </row>
    <row r="452" spans="2:4" ht="13.5" customHeight="1" x14ac:dyDescent="0.35">
      <c r="B452" s="77"/>
      <c r="C452" s="77"/>
      <c r="D452" s="78"/>
    </row>
    <row r="453" spans="2:4" ht="13.5" customHeight="1" x14ac:dyDescent="0.35">
      <c r="B453" s="77"/>
      <c r="C453" s="77"/>
      <c r="D453" s="78"/>
    </row>
    <row r="454" spans="2:4" ht="13.5" customHeight="1" x14ac:dyDescent="0.35">
      <c r="B454" s="77"/>
      <c r="C454" s="77"/>
      <c r="D454" s="78"/>
    </row>
    <row r="455" spans="2:4" ht="13.5" customHeight="1" x14ac:dyDescent="0.35">
      <c r="B455" s="77"/>
      <c r="C455" s="77"/>
      <c r="D455" s="78"/>
    </row>
    <row r="456" spans="2:4" ht="13.5" customHeight="1" x14ac:dyDescent="0.35">
      <c r="B456" s="77"/>
      <c r="C456" s="77"/>
      <c r="D456" s="78"/>
    </row>
    <row r="457" spans="2:4" ht="13.5" customHeight="1" x14ac:dyDescent="0.35">
      <c r="B457" s="77"/>
      <c r="C457" s="77"/>
      <c r="D457" s="78"/>
    </row>
    <row r="458" spans="2:4" ht="13.5" customHeight="1" x14ac:dyDescent="0.35">
      <c r="B458" s="77"/>
      <c r="C458" s="77"/>
      <c r="D458" s="78"/>
    </row>
    <row r="459" spans="2:4" ht="13.5" customHeight="1" x14ac:dyDescent="0.35">
      <c r="B459" s="77"/>
      <c r="C459" s="77"/>
      <c r="D459" s="78"/>
    </row>
    <row r="460" spans="2:4" ht="13.5" customHeight="1" x14ac:dyDescent="0.35">
      <c r="B460" s="77"/>
      <c r="C460" s="77"/>
      <c r="D460" s="78"/>
    </row>
    <row r="461" spans="2:4" ht="13.5" customHeight="1" x14ac:dyDescent="0.35">
      <c r="B461" s="77"/>
      <c r="C461" s="77"/>
      <c r="D461" s="78"/>
    </row>
    <row r="462" spans="2:4" ht="13.5" customHeight="1" x14ac:dyDescent="0.35">
      <c r="B462" s="77"/>
      <c r="C462" s="77"/>
      <c r="D462" s="78"/>
    </row>
    <row r="463" spans="2:4" ht="13.5" customHeight="1" x14ac:dyDescent="0.35">
      <c r="B463" s="77"/>
      <c r="C463" s="77"/>
      <c r="D463" s="78"/>
    </row>
    <row r="464" spans="2:4" ht="13.5" customHeight="1" x14ac:dyDescent="0.35">
      <c r="B464" s="77"/>
      <c r="C464" s="77"/>
      <c r="D464" s="78"/>
    </row>
    <row r="465" spans="2:4" ht="13.5" customHeight="1" x14ac:dyDescent="0.35">
      <c r="B465" s="77"/>
      <c r="C465" s="77"/>
      <c r="D465" s="78"/>
    </row>
    <row r="466" spans="2:4" ht="13.5" customHeight="1" x14ac:dyDescent="0.35">
      <c r="B466" s="77"/>
      <c r="C466" s="77"/>
      <c r="D466" s="78"/>
    </row>
    <row r="467" spans="2:4" ht="13.5" customHeight="1" x14ac:dyDescent="0.35">
      <c r="B467" s="77"/>
      <c r="C467" s="77"/>
      <c r="D467" s="78"/>
    </row>
    <row r="468" spans="2:4" ht="13.5" customHeight="1" x14ac:dyDescent="0.35">
      <c r="B468" s="77"/>
      <c r="C468" s="77"/>
      <c r="D468" s="78"/>
    </row>
    <row r="469" spans="2:4" ht="13.5" customHeight="1" x14ac:dyDescent="0.35">
      <c r="B469" s="77"/>
      <c r="C469" s="77"/>
      <c r="D469" s="78"/>
    </row>
    <row r="470" spans="2:4" ht="13.5" customHeight="1" x14ac:dyDescent="0.35">
      <c r="B470" s="77"/>
      <c r="C470" s="77"/>
      <c r="D470" s="78"/>
    </row>
    <row r="471" spans="2:4" ht="13.5" customHeight="1" x14ac:dyDescent="0.35">
      <c r="B471" s="77"/>
      <c r="C471" s="77"/>
      <c r="D471" s="78"/>
    </row>
    <row r="472" spans="2:4" ht="13.5" customHeight="1" x14ac:dyDescent="0.35">
      <c r="B472" s="77"/>
      <c r="C472" s="77"/>
      <c r="D472" s="78"/>
    </row>
    <row r="473" spans="2:4" ht="13.5" customHeight="1" x14ac:dyDescent="0.35">
      <c r="B473" s="77"/>
      <c r="C473" s="77"/>
      <c r="D473" s="78"/>
    </row>
    <row r="474" spans="2:4" ht="13.5" customHeight="1" x14ac:dyDescent="0.35">
      <c r="B474" s="77"/>
      <c r="C474" s="77"/>
      <c r="D474" s="78"/>
    </row>
    <row r="475" spans="2:4" ht="13.5" customHeight="1" x14ac:dyDescent="0.35">
      <c r="B475" s="77"/>
      <c r="C475" s="77"/>
      <c r="D475" s="78"/>
    </row>
    <row r="476" spans="2:4" ht="13.5" customHeight="1" x14ac:dyDescent="0.35">
      <c r="B476" s="77"/>
      <c r="C476" s="77"/>
      <c r="D476" s="78"/>
    </row>
    <row r="477" spans="2:4" ht="13.5" customHeight="1" x14ac:dyDescent="0.35">
      <c r="B477" s="77"/>
      <c r="C477" s="77"/>
      <c r="D477" s="78"/>
    </row>
    <row r="478" spans="2:4" ht="13.5" customHeight="1" x14ac:dyDescent="0.35">
      <c r="B478" s="77"/>
      <c r="C478" s="77"/>
      <c r="D478" s="78"/>
    </row>
    <row r="479" spans="2:4" ht="13.5" customHeight="1" x14ac:dyDescent="0.35">
      <c r="B479" s="77"/>
      <c r="C479" s="77"/>
      <c r="D479" s="78"/>
    </row>
    <row r="480" spans="2:4" ht="13.5" customHeight="1" x14ac:dyDescent="0.35">
      <c r="B480" s="77"/>
      <c r="C480" s="77"/>
      <c r="D480" s="78"/>
    </row>
    <row r="481" spans="2:4" ht="13.5" customHeight="1" x14ac:dyDescent="0.35">
      <c r="B481" s="77"/>
      <c r="C481" s="77"/>
      <c r="D481" s="78"/>
    </row>
    <row r="482" spans="2:4" ht="13.5" customHeight="1" x14ac:dyDescent="0.35">
      <c r="B482" s="77"/>
      <c r="C482" s="77"/>
      <c r="D482" s="78"/>
    </row>
    <row r="483" spans="2:4" ht="13.5" customHeight="1" x14ac:dyDescent="0.35">
      <c r="B483" s="77"/>
      <c r="C483" s="77"/>
      <c r="D483" s="78"/>
    </row>
    <row r="484" spans="2:4" ht="13.5" customHeight="1" x14ac:dyDescent="0.35">
      <c r="B484" s="77"/>
      <c r="C484" s="77"/>
      <c r="D484" s="78"/>
    </row>
    <row r="485" spans="2:4" ht="13.5" customHeight="1" x14ac:dyDescent="0.35">
      <c r="B485" s="77"/>
      <c r="C485" s="77"/>
      <c r="D485" s="78"/>
    </row>
    <row r="486" spans="2:4" ht="13.5" customHeight="1" x14ac:dyDescent="0.35">
      <c r="B486" s="77"/>
      <c r="C486" s="77"/>
      <c r="D486" s="78"/>
    </row>
    <row r="487" spans="2:4" ht="13.5" customHeight="1" x14ac:dyDescent="0.35">
      <c r="B487" s="77"/>
      <c r="C487" s="77"/>
      <c r="D487" s="78"/>
    </row>
    <row r="488" spans="2:4" ht="13.5" customHeight="1" x14ac:dyDescent="0.35">
      <c r="B488" s="77"/>
      <c r="C488" s="77"/>
      <c r="D488" s="78"/>
    </row>
    <row r="489" spans="2:4" ht="13.5" customHeight="1" x14ac:dyDescent="0.35">
      <c r="B489" s="77"/>
      <c r="C489" s="77"/>
      <c r="D489" s="78"/>
    </row>
    <row r="490" spans="2:4" ht="13.5" customHeight="1" x14ac:dyDescent="0.35">
      <c r="B490" s="77"/>
      <c r="C490" s="77"/>
      <c r="D490" s="78"/>
    </row>
    <row r="491" spans="2:4" ht="13.5" customHeight="1" x14ac:dyDescent="0.35">
      <c r="B491" s="77"/>
      <c r="C491" s="77"/>
      <c r="D491" s="78"/>
    </row>
    <row r="492" spans="2:4" ht="13.5" customHeight="1" x14ac:dyDescent="0.35">
      <c r="B492" s="77"/>
      <c r="C492" s="77"/>
      <c r="D492" s="78"/>
    </row>
    <row r="493" spans="2:4" ht="13.5" customHeight="1" x14ac:dyDescent="0.35">
      <c r="B493" s="77"/>
      <c r="C493" s="77"/>
      <c r="D493" s="78"/>
    </row>
    <row r="494" spans="2:4" ht="13.5" customHeight="1" x14ac:dyDescent="0.35">
      <c r="B494" s="77"/>
      <c r="C494" s="77"/>
      <c r="D494" s="78"/>
    </row>
    <row r="495" spans="2:4" ht="13.5" customHeight="1" x14ac:dyDescent="0.35">
      <c r="B495" s="77"/>
      <c r="C495" s="77"/>
      <c r="D495" s="78"/>
    </row>
    <row r="496" spans="2:4" ht="13.5" customHeight="1" x14ac:dyDescent="0.35">
      <c r="B496" s="77"/>
      <c r="C496" s="77"/>
      <c r="D496" s="78"/>
    </row>
    <row r="497" spans="2:4" ht="13.5" customHeight="1" x14ac:dyDescent="0.35">
      <c r="B497" s="77"/>
      <c r="C497" s="77"/>
      <c r="D497" s="78"/>
    </row>
    <row r="498" spans="2:4" ht="13.5" customHeight="1" x14ac:dyDescent="0.35">
      <c r="B498" s="77"/>
      <c r="C498" s="77"/>
      <c r="D498" s="78"/>
    </row>
    <row r="499" spans="2:4" ht="13.5" customHeight="1" x14ac:dyDescent="0.35">
      <c r="B499" s="77"/>
      <c r="C499" s="77"/>
      <c r="D499" s="78"/>
    </row>
    <row r="500" spans="2:4" ht="13.5" customHeight="1" x14ac:dyDescent="0.35">
      <c r="B500" s="77"/>
      <c r="C500" s="77"/>
      <c r="D500" s="78"/>
    </row>
    <row r="501" spans="2:4" ht="13.5" customHeight="1" x14ac:dyDescent="0.35">
      <c r="B501" s="77"/>
      <c r="C501" s="77"/>
      <c r="D501" s="78"/>
    </row>
    <row r="502" spans="2:4" ht="13.5" customHeight="1" x14ac:dyDescent="0.35">
      <c r="B502" s="77"/>
      <c r="C502" s="77"/>
      <c r="D502" s="78"/>
    </row>
    <row r="503" spans="2:4" ht="13.5" customHeight="1" x14ac:dyDescent="0.35">
      <c r="B503" s="77"/>
      <c r="C503" s="77"/>
      <c r="D503" s="78"/>
    </row>
    <row r="504" spans="2:4" ht="13.5" customHeight="1" x14ac:dyDescent="0.35">
      <c r="B504" s="77"/>
      <c r="C504" s="77"/>
      <c r="D504" s="78"/>
    </row>
    <row r="505" spans="2:4" ht="13.5" customHeight="1" x14ac:dyDescent="0.35">
      <c r="B505" s="77"/>
      <c r="C505" s="77"/>
      <c r="D505" s="78"/>
    </row>
    <row r="506" spans="2:4" ht="13.5" customHeight="1" x14ac:dyDescent="0.35">
      <c r="B506" s="77"/>
      <c r="C506" s="77"/>
      <c r="D506" s="78"/>
    </row>
    <row r="507" spans="2:4" ht="13.5" customHeight="1" x14ac:dyDescent="0.35">
      <c r="B507" s="77"/>
      <c r="C507" s="77"/>
      <c r="D507" s="78"/>
    </row>
    <row r="508" spans="2:4" ht="13.5" customHeight="1" x14ac:dyDescent="0.35">
      <c r="B508" s="77"/>
      <c r="C508" s="77"/>
      <c r="D508" s="78"/>
    </row>
    <row r="509" spans="2:4" ht="13.5" customHeight="1" x14ac:dyDescent="0.35">
      <c r="B509" s="77"/>
      <c r="C509" s="77"/>
      <c r="D509" s="78"/>
    </row>
    <row r="510" spans="2:4" ht="13.5" customHeight="1" x14ac:dyDescent="0.35">
      <c r="B510" s="77"/>
      <c r="C510" s="77"/>
      <c r="D510" s="78"/>
    </row>
    <row r="511" spans="2:4" ht="13.5" customHeight="1" x14ac:dyDescent="0.35">
      <c r="B511" s="77"/>
      <c r="C511" s="77"/>
      <c r="D511" s="78"/>
    </row>
    <row r="512" spans="2:4" ht="13.5" customHeight="1" x14ac:dyDescent="0.35">
      <c r="B512" s="77"/>
      <c r="C512" s="77"/>
      <c r="D512" s="78"/>
    </row>
    <row r="513" spans="2:4" ht="13.5" customHeight="1" x14ac:dyDescent="0.35">
      <c r="B513" s="77"/>
      <c r="C513" s="77"/>
      <c r="D513" s="78"/>
    </row>
    <row r="514" spans="2:4" ht="13.5" customHeight="1" x14ac:dyDescent="0.35">
      <c r="B514" s="77"/>
      <c r="C514" s="77"/>
      <c r="D514" s="78"/>
    </row>
    <row r="515" spans="2:4" ht="13.5" customHeight="1" x14ac:dyDescent="0.35">
      <c r="B515" s="77"/>
      <c r="C515" s="77"/>
      <c r="D515" s="78"/>
    </row>
    <row r="516" spans="2:4" ht="13.5" customHeight="1" x14ac:dyDescent="0.35">
      <c r="B516" s="77"/>
      <c r="C516" s="77"/>
      <c r="D516" s="78"/>
    </row>
    <row r="517" spans="2:4" ht="13.5" customHeight="1" x14ac:dyDescent="0.35">
      <c r="B517" s="77"/>
      <c r="C517" s="77"/>
      <c r="D517" s="78"/>
    </row>
    <row r="518" spans="2:4" ht="13.5" customHeight="1" x14ac:dyDescent="0.35">
      <c r="B518" s="77"/>
      <c r="C518" s="77"/>
      <c r="D518" s="78"/>
    </row>
    <row r="519" spans="2:4" ht="13.5" customHeight="1" x14ac:dyDescent="0.35">
      <c r="B519" s="77"/>
      <c r="C519" s="77"/>
      <c r="D519" s="78"/>
    </row>
    <row r="520" spans="2:4" ht="13.5" customHeight="1" x14ac:dyDescent="0.35">
      <c r="B520" s="77"/>
      <c r="C520" s="77"/>
      <c r="D520" s="78"/>
    </row>
    <row r="521" spans="2:4" ht="13.5" customHeight="1" x14ac:dyDescent="0.35">
      <c r="B521" s="77"/>
      <c r="C521" s="77"/>
      <c r="D521" s="78"/>
    </row>
    <row r="522" spans="2:4" ht="13.5" customHeight="1" x14ac:dyDescent="0.35">
      <c r="B522" s="77"/>
      <c r="C522" s="77"/>
      <c r="D522" s="78"/>
    </row>
    <row r="523" spans="2:4" ht="13.5" customHeight="1" x14ac:dyDescent="0.35">
      <c r="B523" s="77"/>
      <c r="C523" s="77"/>
      <c r="D523" s="78"/>
    </row>
    <row r="524" spans="2:4" ht="13.5" customHeight="1" x14ac:dyDescent="0.35">
      <c r="B524" s="77"/>
      <c r="C524" s="77"/>
      <c r="D524" s="78"/>
    </row>
    <row r="525" spans="2:4" ht="13.5" customHeight="1" x14ac:dyDescent="0.35">
      <c r="B525" s="77"/>
      <c r="C525" s="77"/>
      <c r="D525" s="78"/>
    </row>
    <row r="526" spans="2:4" ht="13.5" customHeight="1" x14ac:dyDescent="0.35">
      <c r="B526" s="77"/>
      <c r="C526" s="77"/>
      <c r="D526" s="78"/>
    </row>
    <row r="527" spans="2:4" ht="13.5" customHeight="1" x14ac:dyDescent="0.35">
      <c r="B527" s="77"/>
      <c r="C527" s="77"/>
      <c r="D527" s="78"/>
    </row>
    <row r="528" spans="2:4" ht="13.5" customHeight="1" x14ac:dyDescent="0.35">
      <c r="B528" s="77"/>
      <c r="C528" s="77"/>
      <c r="D528" s="78"/>
    </row>
    <row r="529" spans="2:4" ht="13.5" customHeight="1" x14ac:dyDescent="0.35">
      <c r="B529" s="77"/>
      <c r="C529" s="77"/>
      <c r="D529" s="78"/>
    </row>
    <row r="530" spans="2:4" ht="13.5" customHeight="1" x14ac:dyDescent="0.35">
      <c r="B530" s="77"/>
      <c r="C530" s="77"/>
      <c r="D530" s="78"/>
    </row>
    <row r="531" spans="2:4" ht="13.5" customHeight="1" x14ac:dyDescent="0.35">
      <c r="B531" s="77"/>
      <c r="C531" s="77"/>
      <c r="D531" s="78"/>
    </row>
    <row r="532" spans="2:4" ht="13.5" customHeight="1" x14ac:dyDescent="0.35">
      <c r="B532" s="77"/>
      <c r="C532" s="77"/>
      <c r="D532" s="78"/>
    </row>
    <row r="533" spans="2:4" ht="13.5" customHeight="1" x14ac:dyDescent="0.35">
      <c r="B533" s="77"/>
      <c r="C533" s="77"/>
      <c r="D533" s="78"/>
    </row>
    <row r="534" spans="2:4" ht="13.5" customHeight="1" x14ac:dyDescent="0.35">
      <c r="B534" s="77"/>
      <c r="C534" s="77"/>
      <c r="D534" s="78"/>
    </row>
    <row r="535" spans="2:4" ht="13.5" customHeight="1" x14ac:dyDescent="0.35">
      <c r="B535" s="77"/>
      <c r="C535" s="77"/>
      <c r="D535" s="78"/>
    </row>
    <row r="536" spans="2:4" ht="13.5" customHeight="1" x14ac:dyDescent="0.35">
      <c r="B536" s="77"/>
      <c r="C536" s="77"/>
      <c r="D536" s="78"/>
    </row>
    <row r="537" spans="2:4" ht="13.5" customHeight="1" x14ac:dyDescent="0.35">
      <c r="B537" s="77"/>
      <c r="C537" s="77"/>
      <c r="D537" s="78"/>
    </row>
    <row r="538" spans="2:4" ht="13.5" customHeight="1" x14ac:dyDescent="0.35">
      <c r="B538" s="77"/>
      <c r="C538" s="77"/>
      <c r="D538" s="78"/>
    </row>
    <row r="539" spans="2:4" ht="13.5" customHeight="1" x14ac:dyDescent="0.35">
      <c r="B539" s="77"/>
      <c r="C539" s="77"/>
      <c r="D539" s="78"/>
    </row>
    <row r="540" spans="2:4" ht="13.5" customHeight="1" x14ac:dyDescent="0.35">
      <c r="B540" s="77"/>
      <c r="C540" s="77"/>
      <c r="D540" s="78"/>
    </row>
    <row r="541" spans="2:4" ht="13.5" customHeight="1" x14ac:dyDescent="0.35">
      <c r="B541" s="77"/>
      <c r="C541" s="77"/>
      <c r="D541" s="78"/>
    </row>
    <row r="542" spans="2:4" ht="13.5" customHeight="1" x14ac:dyDescent="0.35">
      <c r="B542" s="77"/>
      <c r="C542" s="77"/>
      <c r="D542" s="78"/>
    </row>
    <row r="543" spans="2:4" ht="13.5" customHeight="1" x14ac:dyDescent="0.35">
      <c r="B543" s="77"/>
      <c r="C543" s="77"/>
      <c r="D543" s="78"/>
    </row>
    <row r="544" spans="2:4" ht="13.5" customHeight="1" x14ac:dyDescent="0.35">
      <c r="B544" s="77"/>
      <c r="C544" s="77"/>
      <c r="D544" s="78"/>
    </row>
    <row r="545" spans="2:4" ht="13.5" customHeight="1" x14ac:dyDescent="0.35">
      <c r="B545" s="77"/>
      <c r="C545" s="77"/>
      <c r="D545" s="78"/>
    </row>
    <row r="546" spans="2:4" ht="13.5" customHeight="1" x14ac:dyDescent="0.35">
      <c r="B546" s="77"/>
      <c r="C546" s="77"/>
      <c r="D546" s="78"/>
    </row>
    <row r="547" spans="2:4" ht="13.5" customHeight="1" x14ac:dyDescent="0.35">
      <c r="B547" s="77"/>
      <c r="C547" s="77"/>
      <c r="D547" s="78"/>
    </row>
    <row r="548" spans="2:4" ht="13.5" customHeight="1" x14ac:dyDescent="0.35">
      <c r="B548" s="77"/>
      <c r="C548" s="77"/>
      <c r="D548" s="78"/>
    </row>
    <row r="549" spans="2:4" ht="13.5" customHeight="1" x14ac:dyDescent="0.35">
      <c r="B549" s="77"/>
      <c r="C549" s="77"/>
      <c r="D549" s="78"/>
    </row>
    <row r="550" spans="2:4" ht="13.5" customHeight="1" x14ac:dyDescent="0.35">
      <c r="B550" s="77"/>
      <c r="C550" s="77"/>
      <c r="D550" s="78"/>
    </row>
    <row r="551" spans="2:4" ht="13.5" customHeight="1" x14ac:dyDescent="0.35">
      <c r="B551" s="77"/>
      <c r="C551" s="77"/>
      <c r="D551" s="78"/>
    </row>
    <row r="552" spans="2:4" ht="13.5" customHeight="1" x14ac:dyDescent="0.35">
      <c r="B552" s="77"/>
      <c r="C552" s="77"/>
      <c r="D552" s="78"/>
    </row>
    <row r="553" spans="2:4" ht="13.5" customHeight="1" x14ac:dyDescent="0.35">
      <c r="B553" s="77"/>
      <c r="C553" s="77"/>
      <c r="D553" s="78"/>
    </row>
    <row r="554" spans="2:4" ht="13.5" customHeight="1" x14ac:dyDescent="0.35">
      <c r="B554" s="77"/>
      <c r="C554" s="77"/>
      <c r="D554" s="78"/>
    </row>
    <row r="555" spans="2:4" ht="13.5" customHeight="1" x14ac:dyDescent="0.35">
      <c r="B555" s="77"/>
      <c r="C555" s="77"/>
      <c r="D555" s="78"/>
    </row>
    <row r="556" spans="2:4" ht="13.5" customHeight="1" x14ac:dyDescent="0.35">
      <c r="B556" s="77"/>
      <c r="C556" s="77"/>
      <c r="D556" s="78"/>
    </row>
    <row r="557" spans="2:4" ht="13.5" customHeight="1" x14ac:dyDescent="0.35">
      <c r="B557" s="77"/>
      <c r="C557" s="77"/>
      <c r="D557" s="78"/>
    </row>
    <row r="558" spans="2:4" ht="13.5" customHeight="1" x14ac:dyDescent="0.35">
      <c r="B558" s="77"/>
      <c r="C558" s="77"/>
      <c r="D558" s="78"/>
    </row>
    <row r="559" spans="2:4" ht="13.5" customHeight="1" x14ac:dyDescent="0.35">
      <c r="B559" s="77"/>
      <c r="C559" s="77"/>
      <c r="D559" s="78"/>
    </row>
    <row r="560" spans="2:4" ht="13.5" customHeight="1" x14ac:dyDescent="0.35">
      <c r="B560" s="77"/>
      <c r="C560" s="77"/>
      <c r="D560" s="78"/>
    </row>
    <row r="561" spans="2:4" ht="13.5" customHeight="1" x14ac:dyDescent="0.35">
      <c r="B561" s="77"/>
      <c r="C561" s="77"/>
      <c r="D561" s="78"/>
    </row>
    <row r="562" spans="2:4" ht="13.5" customHeight="1" x14ac:dyDescent="0.35">
      <c r="B562" s="77"/>
      <c r="C562" s="77"/>
      <c r="D562" s="78"/>
    </row>
    <row r="563" spans="2:4" ht="13.5" customHeight="1" x14ac:dyDescent="0.35">
      <c r="B563" s="77"/>
      <c r="C563" s="77"/>
      <c r="D563" s="78"/>
    </row>
    <row r="564" spans="2:4" ht="13.5" customHeight="1" x14ac:dyDescent="0.35">
      <c r="B564" s="77"/>
      <c r="C564" s="77"/>
      <c r="D564" s="78"/>
    </row>
    <row r="565" spans="2:4" ht="13.5" customHeight="1" x14ac:dyDescent="0.35">
      <c r="B565" s="77"/>
      <c r="C565" s="77"/>
      <c r="D565" s="78"/>
    </row>
    <row r="566" spans="2:4" ht="13.5" customHeight="1" x14ac:dyDescent="0.35">
      <c r="B566" s="77"/>
      <c r="C566" s="77"/>
      <c r="D566" s="78"/>
    </row>
    <row r="567" spans="2:4" ht="13.5" customHeight="1" x14ac:dyDescent="0.35">
      <c r="B567" s="77"/>
      <c r="C567" s="77"/>
      <c r="D567" s="78"/>
    </row>
    <row r="568" spans="2:4" ht="13.5" customHeight="1" x14ac:dyDescent="0.35">
      <c r="B568" s="77"/>
      <c r="C568" s="77"/>
      <c r="D568" s="78"/>
    </row>
    <row r="569" spans="2:4" ht="13.5" customHeight="1" x14ac:dyDescent="0.35">
      <c r="B569" s="77"/>
      <c r="C569" s="77"/>
      <c r="D569" s="78"/>
    </row>
    <row r="570" spans="2:4" ht="13.5" customHeight="1" x14ac:dyDescent="0.35">
      <c r="B570" s="77"/>
      <c r="C570" s="77"/>
      <c r="D570" s="78"/>
    </row>
    <row r="571" spans="2:4" ht="13.5" customHeight="1" x14ac:dyDescent="0.35">
      <c r="B571" s="77"/>
      <c r="C571" s="77"/>
      <c r="D571" s="78"/>
    </row>
    <row r="572" spans="2:4" ht="13.5" customHeight="1" x14ac:dyDescent="0.35">
      <c r="B572" s="77"/>
      <c r="C572" s="77"/>
      <c r="D572" s="78"/>
    </row>
    <row r="573" spans="2:4" ht="13.5" customHeight="1" x14ac:dyDescent="0.35">
      <c r="B573" s="77"/>
      <c r="C573" s="77"/>
      <c r="D573" s="78"/>
    </row>
    <row r="574" spans="2:4" ht="13.5" customHeight="1" x14ac:dyDescent="0.35">
      <c r="B574" s="77"/>
      <c r="C574" s="77"/>
      <c r="D574" s="78"/>
    </row>
    <row r="575" spans="2:4" ht="13.5" customHeight="1" x14ac:dyDescent="0.35">
      <c r="B575" s="77"/>
      <c r="C575" s="77"/>
      <c r="D575" s="78"/>
    </row>
    <row r="576" spans="2:4" ht="13.5" customHeight="1" x14ac:dyDescent="0.35">
      <c r="B576" s="77"/>
      <c r="C576" s="77"/>
      <c r="D576" s="78"/>
    </row>
    <row r="577" spans="2:4" ht="13.5" customHeight="1" x14ac:dyDescent="0.35">
      <c r="B577" s="77"/>
      <c r="C577" s="77"/>
      <c r="D577" s="78"/>
    </row>
    <row r="578" spans="2:4" ht="13.5" customHeight="1" x14ac:dyDescent="0.35">
      <c r="B578" s="77"/>
      <c r="C578" s="77"/>
      <c r="D578" s="78"/>
    </row>
    <row r="579" spans="2:4" ht="13.5" customHeight="1" x14ac:dyDescent="0.35">
      <c r="B579" s="77"/>
      <c r="C579" s="77"/>
      <c r="D579" s="78"/>
    </row>
    <row r="580" spans="2:4" ht="13.5" customHeight="1" x14ac:dyDescent="0.35">
      <c r="B580" s="77"/>
      <c r="C580" s="77"/>
      <c r="D580" s="78"/>
    </row>
    <row r="581" spans="2:4" ht="13.5" customHeight="1" x14ac:dyDescent="0.35">
      <c r="B581" s="77"/>
      <c r="C581" s="77"/>
      <c r="D581" s="78"/>
    </row>
    <row r="582" spans="2:4" ht="13.5" customHeight="1" x14ac:dyDescent="0.35">
      <c r="B582" s="77"/>
      <c r="C582" s="77"/>
      <c r="D582" s="78"/>
    </row>
    <row r="583" spans="2:4" ht="13.5" customHeight="1" x14ac:dyDescent="0.35">
      <c r="B583" s="77"/>
      <c r="C583" s="77"/>
      <c r="D583" s="78"/>
    </row>
    <row r="584" spans="2:4" ht="13.5" customHeight="1" x14ac:dyDescent="0.35">
      <c r="B584" s="77"/>
      <c r="C584" s="77"/>
      <c r="D584" s="78"/>
    </row>
    <row r="585" spans="2:4" ht="13.5" customHeight="1" x14ac:dyDescent="0.35">
      <c r="B585" s="77"/>
      <c r="C585" s="77"/>
      <c r="D585" s="78"/>
    </row>
    <row r="586" spans="2:4" ht="13.5" customHeight="1" x14ac:dyDescent="0.35">
      <c r="B586" s="77"/>
      <c r="C586" s="77"/>
      <c r="D586" s="78"/>
    </row>
    <row r="587" spans="2:4" ht="13.5" customHeight="1" x14ac:dyDescent="0.35">
      <c r="B587" s="77"/>
      <c r="C587" s="77"/>
      <c r="D587" s="78"/>
    </row>
    <row r="588" spans="2:4" ht="13.5" customHeight="1" x14ac:dyDescent="0.35">
      <c r="B588" s="77"/>
      <c r="C588" s="77"/>
      <c r="D588" s="78"/>
    </row>
    <row r="589" spans="2:4" ht="13.5" customHeight="1" x14ac:dyDescent="0.35">
      <c r="B589" s="77"/>
      <c r="C589" s="77"/>
      <c r="D589" s="78"/>
    </row>
    <row r="590" spans="2:4" ht="13.5" customHeight="1" x14ac:dyDescent="0.35">
      <c r="B590" s="77"/>
      <c r="C590" s="77"/>
      <c r="D590" s="78"/>
    </row>
    <row r="591" spans="2:4" ht="13.5" customHeight="1" x14ac:dyDescent="0.35">
      <c r="B591" s="77"/>
      <c r="C591" s="77"/>
      <c r="D591" s="78"/>
    </row>
    <row r="592" spans="2:4" ht="13.5" customHeight="1" x14ac:dyDescent="0.35">
      <c r="B592" s="77"/>
      <c r="C592" s="77"/>
      <c r="D592" s="78"/>
    </row>
    <row r="593" spans="2:4" ht="13.5" customHeight="1" x14ac:dyDescent="0.35">
      <c r="B593" s="77"/>
      <c r="C593" s="77"/>
      <c r="D593" s="78"/>
    </row>
    <row r="594" spans="2:4" ht="13.5" customHeight="1" x14ac:dyDescent="0.35">
      <c r="B594" s="77"/>
      <c r="C594" s="77"/>
      <c r="D594" s="78"/>
    </row>
    <row r="595" spans="2:4" ht="13.5" customHeight="1" x14ac:dyDescent="0.35">
      <c r="B595" s="77"/>
      <c r="C595" s="77"/>
      <c r="D595" s="78"/>
    </row>
    <row r="596" spans="2:4" ht="13.5" customHeight="1" x14ac:dyDescent="0.35">
      <c r="B596" s="77"/>
      <c r="C596" s="77"/>
      <c r="D596" s="78"/>
    </row>
    <row r="597" spans="2:4" ht="13.5" customHeight="1" x14ac:dyDescent="0.35">
      <c r="B597" s="77"/>
      <c r="C597" s="77"/>
      <c r="D597" s="78"/>
    </row>
    <row r="598" spans="2:4" ht="13.5" customHeight="1" x14ac:dyDescent="0.35">
      <c r="B598" s="77"/>
      <c r="C598" s="77"/>
      <c r="D598" s="78"/>
    </row>
    <row r="599" spans="2:4" ht="13.5" customHeight="1" x14ac:dyDescent="0.35">
      <c r="B599" s="77"/>
      <c r="C599" s="77"/>
      <c r="D599" s="78"/>
    </row>
    <row r="600" spans="2:4" ht="13.5" customHeight="1" x14ac:dyDescent="0.35">
      <c r="B600" s="77"/>
      <c r="C600" s="77"/>
      <c r="D600" s="78"/>
    </row>
    <row r="601" spans="2:4" ht="13.5" customHeight="1" x14ac:dyDescent="0.35">
      <c r="B601" s="77"/>
      <c r="C601" s="77"/>
      <c r="D601" s="78"/>
    </row>
    <row r="602" spans="2:4" ht="13.5" customHeight="1" x14ac:dyDescent="0.35">
      <c r="B602" s="77"/>
      <c r="C602" s="77"/>
      <c r="D602" s="78"/>
    </row>
    <row r="603" spans="2:4" ht="13.5" customHeight="1" x14ac:dyDescent="0.35">
      <c r="B603" s="77"/>
      <c r="C603" s="77"/>
      <c r="D603" s="78"/>
    </row>
    <row r="604" spans="2:4" ht="13.5" customHeight="1" x14ac:dyDescent="0.35">
      <c r="B604" s="77"/>
      <c r="C604" s="77"/>
      <c r="D604" s="78"/>
    </row>
    <row r="605" spans="2:4" ht="13.5" customHeight="1" x14ac:dyDescent="0.35">
      <c r="B605" s="77"/>
      <c r="C605" s="77"/>
      <c r="D605" s="78"/>
    </row>
    <row r="606" spans="2:4" ht="13.5" customHeight="1" x14ac:dyDescent="0.35">
      <c r="B606" s="77"/>
      <c r="C606" s="77"/>
      <c r="D606" s="78"/>
    </row>
    <row r="607" spans="2:4" ht="13.5" customHeight="1" x14ac:dyDescent="0.35">
      <c r="B607" s="77"/>
      <c r="C607" s="77"/>
      <c r="D607" s="78"/>
    </row>
    <row r="608" spans="2:4" ht="13.5" customHeight="1" x14ac:dyDescent="0.35">
      <c r="B608" s="77"/>
      <c r="C608" s="77"/>
      <c r="D608" s="78"/>
    </row>
    <row r="609" spans="2:4" ht="13.5" customHeight="1" x14ac:dyDescent="0.35">
      <c r="B609" s="77"/>
      <c r="C609" s="77"/>
      <c r="D609" s="78"/>
    </row>
    <row r="610" spans="2:4" ht="13.5" customHeight="1" x14ac:dyDescent="0.35">
      <c r="B610" s="77"/>
      <c r="C610" s="77"/>
      <c r="D610" s="78"/>
    </row>
    <row r="611" spans="2:4" ht="13.5" customHeight="1" x14ac:dyDescent="0.35">
      <c r="B611" s="77"/>
      <c r="C611" s="77"/>
      <c r="D611" s="78"/>
    </row>
    <row r="612" spans="2:4" ht="13.5" customHeight="1" x14ac:dyDescent="0.35">
      <c r="B612" s="77"/>
      <c r="C612" s="77"/>
      <c r="D612" s="78"/>
    </row>
    <row r="613" spans="2:4" ht="13.5" customHeight="1" x14ac:dyDescent="0.35">
      <c r="B613" s="77"/>
      <c r="C613" s="77"/>
      <c r="D613" s="78"/>
    </row>
    <row r="614" spans="2:4" ht="13.5" customHeight="1" x14ac:dyDescent="0.35">
      <c r="B614" s="77"/>
      <c r="C614" s="77"/>
      <c r="D614" s="78"/>
    </row>
    <row r="615" spans="2:4" ht="13.5" customHeight="1" x14ac:dyDescent="0.35">
      <c r="B615" s="77"/>
      <c r="C615" s="77"/>
      <c r="D615" s="78"/>
    </row>
    <row r="616" spans="2:4" ht="13.5" customHeight="1" x14ac:dyDescent="0.35">
      <c r="B616" s="77"/>
      <c r="C616" s="77"/>
      <c r="D616" s="78"/>
    </row>
    <row r="617" spans="2:4" ht="13.5" customHeight="1" x14ac:dyDescent="0.35">
      <c r="B617" s="77"/>
      <c r="C617" s="77"/>
      <c r="D617" s="78"/>
    </row>
    <row r="618" spans="2:4" ht="13.5" customHeight="1" x14ac:dyDescent="0.35">
      <c r="B618" s="77"/>
      <c r="C618" s="77"/>
      <c r="D618" s="78"/>
    </row>
    <row r="619" spans="2:4" ht="13.5" customHeight="1" x14ac:dyDescent="0.35">
      <c r="B619" s="77"/>
      <c r="C619" s="77"/>
      <c r="D619" s="78"/>
    </row>
    <row r="620" spans="2:4" ht="13.5" customHeight="1" x14ac:dyDescent="0.35">
      <c r="B620" s="77"/>
      <c r="C620" s="77"/>
      <c r="D620" s="78"/>
    </row>
    <row r="621" spans="2:4" ht="13.5" customHeight="1" x14ac:dyDescent="0.35">
      <c r="B621" s="77"/>
      <c r="C621" s="77"/>
      <c r="D621" s="78"/>
    </row>
    <row r="622" spans="2:4" ht="13.5" customHeight="1" x14ac:dyDescent="0.35">
      <c r="B622" s="77"/>
      <c r="C622" s="77"/>
      <c r="D622" s="78"/>
    </row>
    <row r="623" spans="2:4" ht="13.5" customHeight="1" x14ac:dyDescent="0.35">
      <c r="B623" s="77"/>
      <c r="C623" s="77"/>
      <c r="D623" s="78"/>
    </row>
    <row r="624" spans="2:4" ht="13.5" customHeight="1" x14ac:dyDescent="0.35">
      <c r="B624" s="77"/>
      <c r="C624" s="77"/>
      <c r="D624" s="78"/>
    </row>
    <row r="625" spans="2:4" ht="13.5" customHeight="1" x14ac:dyDescent="0.35">
      <c r="B625" s="77"/>
      <c r="C625" s="77"/>
      <c r="D625" s="78"/>
    </row>
    <row r="626" spans="2:4" ht="13.5" customHeight="1" x14ac:dyDescent="0.35">
      <c r="B626" s="77"/>
      <c r="C626" s="77"/>
      <c r="D626" s="78"/>
    </row>
    <row r="627" spans="2:4" ht="13.5" customHeight="1" x14ac:dyDescent="0.35">
      <c r="B627" s="77"/>
      <c r="C627" s="77"/>
      <c r="D627" s="78"/>
    </row>
    <row r="628" spans="2:4" ht="13.5" customHeight="1" x14ac:dyDescent="0.35">
      <c r="B628" s="77"/>
      <c r="C628" s="77"/>
      <c r="D628" s="78"/>
    </row>
    <row r="629" spans="2:4" ht="13.5" customHeight="1" x14ac:dyDescent="0.35">
      <c r="B629" s="77"/>
      <c r="C629" s="77"/>
      <c r="D629" s="78"/>
    </row>
    <row r="630" spans="2:4" ht="13.5" customHeight="1" x14ac:dyDescent="0.35">
      <c r="B630" s="77"/>
      <c r="C630" s="77"/>
      <c r="D630" s="78"/>
    </row>
    <row r="631" spans="2:4" ht="13.5" customHeight="1" x14ac:dyDescent="0.35">
      <c r="B631" s="77"/>
      <c r="C631" s="77"/>
      <c r="D631" s="78"/>
    </row>
    <row r="632" spans="2:4" ht="13.5" customHeight="1" x14ac:dyDescent="0.35">
      <c r="B632" s="77"/>
      <c r="C632" s="77"/>
      <c r="D632" s="78"/>
    </row>
    <row r="633" spans="2:4" ht="13.5" customHeight="1" x14ac:dyDescent="0.35">
      <c r="B633" s="77"/>
      <c r="C633" s="77"/>
      <c r="D633" s="78"/>
    </row>
    <row r="634" spans="2:4" ht="13.5" customHeight="1" x14ac:dyDescent="0.35">
      <c r="B634" s="77"/>
      <c r="C634" s="77"/>
      <c r="D634" s="78"/>
    </row>
    <row r="635" spans="2:4" ht="13.5" customHeight="1" x14ac:dyDescent="0.35">
      <c r="B635" s="77"/>
      <c r="C635" s="77"/>
      <c r="D635" s="78"/>
    </row>
    <row r="636" spans="2:4" ht="13.5" customHeight="1" x14ac:dyDescent="0.35">
      <c r="B636" s="77"/>
      <c r="C636" s="77"/>
      <c r="D636" s="78"/>
    </row>
    <row r="637" spans="2:4" ht="13.5" customHeight="1" x14ac:dyDescent="0.35">
      <c r="B637" s="77"/>
      <c r="C637" s="77"/>
      <c r="D637" s="78"/>
    </row>
    <row r="638" spans="2:4" ht="13.5" customHeight="1" x14ac:dyDescent="0.35">
      <c r="B638" s="77"/>
      <c r="C638" s="77"/>
      <c r="D638" s="78"/>
    </row>
    <row r="639" spans="2:4" ht="13.5" customHeight="1" x14ac:dyDescent="0.35">
      <c r="B639" s="77"/>
      <c r="C639" s="77"/>
      <c r="D639" s="78"/>
    </row>
    <row r="640" spans="2:4" ht="13.5" customHeight="1" x14ac:dyDescent="0.35">
      <c r="B640" s="77"/>
      <c r="C640" s="77"/>
      <c r="D640" s="78"/>
    </row>
    <row r="641" spans="2:4" ht="13.5" customHeight="1" x14ac:dyDescent="0.35">
      <c r="B641" s="77"/>
      <c r="C641" s="77"/>
      <c r="D641" s="78"/>
    </row>
    <row r="642" spans="2:4" ht="13.5" customHeight="1" x14ac:dyDescent="0.35">
      <c r="B642" s="77"/>
      <c r="C642" s="77"/>
      <c r="D642" s="78"/>
    </row>
    <row r="643" spans="2:4" ht="13.5" customHeight="1" x14ac:dyDescent="0.35">
      <c r="B643" s="77"/>
      <c r="C643" s="77"/>
      <c r="D643" s="78"/>
    </row>
    <row r="644" spans="2:4" ht="13.5" customHeight="1" x14ac:dyDescent="0.35">
      <c r="B644" s="77"/>
      <c r="C644" s="77"/>
      <c r="D644" s="78"/>
    </row>
    <row r="645" spans="2:4" ht="13.5" customHeight="1" x14ac:dyDescent="0.35">
      <c r="B645" s="77"/>
      <c r="C645" s="77"/>
      <c r="D645" s="78"/>
    </row>
    <row r="646" spans="2:4" ht="13.5" customHeight="1" x14ac:dyDescent="0.35">
      <c r="B646" s="77"/>
      <c r="C646" s="77"/>
      <c r="D646" s="78"/>
    </row>
    <row r="647" spans="2:4" ht="13.5" customHeight="1" x14ac:dyDescent="0.35">
      <c r="B647" s="77"/>
      <c r="C647" s="77"/>
      <c r="D647" s="78"/>
    </row>
    <row r="648" spans="2:4" ht="13.5" customHeight="1" x14ac:dyDescent="0.35">
      <c r="B648" s="77"/>
      <c r="C648" s="77"/>
      <c r="D648" s="78"/>
    </row>
    <row r="649" spans="2:4" ht="13.5" customHeight="1" x14ac:dyDescent="0.35">
      <c r="B649" s="77"/>
      <c r="C649" s="77"/>
      <c r="D649" s="78"/>
    </row>
    <row r="650" spans="2:4" ht="13.5" customHeight="1" x14ac:dyDescent="0.35">
      <c r="B650" s="77"/>
      <c r="C650" s="77"/>
      <c r="D650" s="78"/>
    </row>
    <row r="651" spans="2:4" ht="13.5" customHeight="1" x14ac:dyDescent="0.35">
      <c r="B651" s="77"/>
      <c r="C651" s="77"/>
      <c r="D651" s="78"/>
    </row>
    <row r="652" spans="2:4" ht="13.5" customHeight="1" x14ac:dyDescent="0.35">
      <c r="B652" s="77"/>
      <c r="C652" s="77"/>
      <c r="D652" s="78"/>
    </row>
    <row r="653" spans="2:4" ht="13.5" customHeight="1" x14ac:dyDescent="0.35">
      <c r="B653" s="77"/>
      <c r="C653" s="77"/>
      <c r="D653" s="78"/>
    </row>
    <row r="654" spans="2:4" ht="13.5" customHeight="1" x14ac:dyDescent="0.35">
      <c r="B654" s="77"/>
      <c r="C654" s="77"/>
      <c r="D654" s="78"/>
    </row>
    <row r="655" spans="2:4" ht="13.5" customHeight="1" x14ac:dyDescent="0.35">
      <c r="B655" s="77"/>
      <c r="C655" s="77"/>
      <c r="D655" s="78"/>
    </row>
    <row r="656" spans="2:4" ht="13.5" customHeight="1" x14ac:dyDescent="0.35">
      <c r="B656" s="77"/>
      <c r="C656" s="77"/>
      <c r="D656" s="78"/>
    </row>
    <row r="657" spans="2:4" ht="13.5" customHeight="1" x14ac:dyDescent="0.35">
      <c r="B657" s="77"/>
      <c r="C657" s="77"/>
      <c r="D657" s="78"/>
    </row>
    <row r="658" spans="2:4" ht="13.5" customHeight="1" x14ac:dyDescent="0.35">
      <c r="B658" s="77"/>
      <c r="C658" s="77"/>
      <c r="D658" s="78"/>
    </row>
    <row r="659" spans="2:4" ht="13.5" customHeight="1" x14ac:dyDescent="0.35">
      <c r="B659" s="77"/>
      <c r="C659" s="77"/>
      <c r="D659" s="78"/>
    </row>
    <row r="660" spans="2:4" ht="13.5" customHeight="1" x14ac:dyDescent="0.35">
      <c r="B660" s="77"/>
      <c r="C660" s="77"/>
      <c r="D660" s="78"/>
    </row>
    <row r="661" spans="2:4" ht="13.5" customHeight="1" x14ac:dyDescent="0.35">
      <c r="B661" s="77"/>
      <c r="C661" s="77"/>
      <c r="D661" s="78"/>
    </row>
    <row r="662" spans="2:4" ht="13.5" customHeight="1" x14ac:dyDescent="0.35">
      <c r="B662" s="77"/>
      <c r="C662" s="77"/>
      <c r="D662" s="78"/>
    </row>
    <row r="663" spans="2:4" ht="13.5" customHeight="1" x14ac:dyDescent="0.35">
      <c r="B663" s="77"/>
      <c r="C663" s="77"/>
      <c r="D663" s="78"/>
    </row>
    <row r="664" spans="2:4" ht="13.5" customHeight="1" x14ac:dyDescent="0.35">
      <c r="B664" s="77"/>
      <c r="C664" s="77"/>
      <c r="D664" s="78"/>
    </row>
    <row r="665" spans="2:4" ht="13.5" customHeight="1" x14ac:dyDescent="0.35">
      <c r="B665" s="77"/>
      <c r="C665" s="77"/>
      <c r="D665" s="78"/>
    </row>
    <row r="666" spans="2:4" ht="13.5" customHeight="1" x14ac:dyDescent="0.35">
      <c r="B666" s="77"/>
      <c r="C666" s="77"/>
      <c r="D666" s="78"/>
    </row>
    <row r="667" spans="2:4" ht="13.5" customHeight="1" x14ac:dyDescent="0.35">
      <c r="B667" s="77"/>
      <c r="C667" s="77"/>
      <c r="D667" s="78"/>
    </row>
    <row r="668" spans="2:4" ht="13.5" customHeight="1" x14ac:dyDescent="0.35">
      <c r="B668" s="77"/>
      <c r="C668" s="77"/>
      <c r="D668" s="78"/>
    </row>
    <row r="669" spans="2:4" ht="13.5" customHeight="1" x14ac:dyDescent="0.35">
      <c r="B669" s="77"/>
      <c r="C669" s="77"/>
      <c r="D669" s="78"/>
    </row>
    <row r="670" spans="2:4" ht="13.5" customHeight="1" x14ac:dyDescent="0.35">
      <c r="B670" s="77"/>
      <c r="C670" s="77"/>
      <c r="D670" s="78"/>
    </row>
    <row r="671" spans="2:4" ht="13.5" customHeight="1" x14ac:dyDescent="0.35">
      <c r="B671" s="77"/>
      <c r="C671" s="77"/>
      <c r="D671" s="78"/>
    </row>
    <row r="672" spans="2:4" ht="13.5" customHeight="1" x14ac:dyDescent="0.35">
      <c r="B672" s="77"/>
      <c r="C672" s="77"/>
      <c r="D672" s="78"/>
    </row>
    <row r="673" spans="2:4" ht="13.5" customHeight="1" x14ac:dyDescent="0.35">
      <c r="B673" s="77"/>
      <c r="C673" s="77"/>
      <c r="D673" s="78"/>
    </row>
    <row r="674" spans="2:4" ht="13.5" customHeight="1" x14ac:dyDescent="0.35">
      <c r="B674" s="77"/>
      <c r="C674" s="77"/>
      <c r="D674" s="78"/>
    </row>
    <row r="675" spans="2:4" ht="13.5" customHeight="1" x14ac:dyDescent="0.35">
      <c r="B675" s="77"/>
      <c r="C675" s="77"/>
      <c r="D675" s="78"/>
    </row>
    <row r="676" spans="2:4" ht="13.5" customHeight="1" x14ac:dyDescent="0.35">
      <c r="B676" s="77"/>
      <c r="C676" s="77"/>
      <c r="D676" s="78"/>
    </row>
    <row r="677" spans="2:4" ht="13.5" customHeight="1" x14ac:dyDescent="0.35">
      <c r="B677" s="77"/>
      <c r="C677" s="77"/>
      <c r="D677" s="78"/>
    </row>
    <row r="678" spans="2:4" ht="13.5" customHeight="1" x14ac:dyDescent="0.35">
      <c r="B678" s="77"/>
      <c r="C678" s="77"/>
      <c r="D678" s="78"/>
    </row>
    <row r="679" spans="2:4" ht="13.5" customHeight="1" x14ac:dyDescent="0.35">
      <c r="B679" s="77"/>
      <c r="C679" s="77"/>
      <c r="D679" s="78"/>
    </row>
    <row r="680" spans="2:4" ht="13.5" customHeight="1" x14ac:dyDescent="0.35">
      <c r="B680" s="77"/>
      <c r="C680" s="77"/>
      <c r="D680" s="78"/>
    </row>
    <row r="681" spans="2:4" ht="13.5" customHeight="1" x14ac:dyDescent="0.35">
      <c r="B681" s="77"/>
      <c r="C681" s="77"/>
      <c r="D681" s="78"/>
    </row>
    <row r="682" spans="2:4" ht="13.5" customHeight="1" x14ac:dyDescent="0.35">
      <c r="B682" s="77"/>
      <c r="C682" s="77"/>
      <c r="D682" s="78"/>
    </row>
    <row r="683" spans="2:4" ht="13.5" customHeight="1" x14ac:dyDescent="0.35">
      <c r="B683" s="77"/>
      <c r="C683" s="77"/>
      <c r="D683" s="78"/>
    </row>
    <row r="684" spans="2:4" ht="13.5" customHeight="1" x14ac:dyDescent="0.35">
      <c r="B684" s="77"/>
      <c r="C684" s="77"/>
      <c r="D684" s="78"/>
    </row>
    <row r="685" spans="2:4" ht="13.5" customHeight="1" x14ac:dyDescent="0.35">
      <c r="B685" s="77"/>
      <c r="C685" s="77"/>
      <c r="D685" s="78"/>
    </row>
    <row r="686" spans="2:4" ht="13.5" customHeight="1" x14ac:dyDescent="0.35">
      <c r="B686" s="77"/>
      <c r="C686" s="77"/>
      <c r="D686" s="78"/>
    </row>
    <row r="687" spans="2:4" ht="13.5" customHeight="1" x14ac:dyDescent="0.35">
      <c r="B687" s="77"/>
      <c r="C687" s="77"/>
      <c r="D687" s="78"/>
    </row>
    <row r="688" spans="2:4" ht="13.5" customHeight="1" x14ac:dyDescent="0.35">
      <c r="B688" s="77"/>
      <c r="C688" s="77"/>
      <c r="D688" s="78"/>
    </row>
    <row r="689" spans="2:4" ht="13.5" customHeight="1" x14ac:dyDescent="0.35">
      <c r="B689" s="77"/>
      <c r="C689" s="77"/>
      <c r="D689" s="78"/>
    </row>
    <row r="690" spans="2:4" ht="13.5" customHeight="1" x14ac:dyDescent="0.35">
      <c r="B690" s="77"/>
      <c r="C690" s="77"/>
      <c r="D690" s="78"/>
    </row>
    <row r="691" spans="2:4" ht="13.5" customHeight="1" x14ac:dyDescent="0.35">
      <c r="B691" s="77"/>
      <c r="C691" s="77"/>
      <c r="D691" s="78"/>
    </row>
    <row r="692" spans="2:4" ht="13.5" customHeight="1" x14ac:dyDescent="0.35">
      <c r="B692" s="77"/>
      <c r="C692" s="77"/>
      <c r="D692" s="78"/>
    </row>
    <row r="693" spans="2:4" ht="13.5" customHeight="1" x14ac:dyDescent="0.35">
      <c r="B693" s="77"/>
      <c r="C693" s="77"/>
      <c r="D693" s="78"/>
    </row>
    <row r="694" spans="2:4" ht="13.5" customHeight="1" x14ac:dyDescent="0.35">
      <c r="B694" s="77"/>
      <c r="C694" s="77"/>
      <c r="D694" s="78"/>
    </row>
    <row r="695" spans="2:4" ht="13.5" customHeight="1" x14ac:dyDescent="0.35">
      <c r="B695" s="77"/>
      <c r="C695" s="77"/>
      <c r="D695" s="78"/>
    </row>
    <row r="696" spans="2:4" ht="13.5" customHeight="1" x14ac:dyDescent="0.35">
      <c r="B696" s="77"/>
      <c r="C696" s="77"/>
      <c r="D696" s="78"/>
    </row>
    <row r="697" spans="2:4" ht="13.5" customHeight="1" x14ac:dyDescent="0.35">
      <c r="B697" s="77"/>
      <c r="C697" s="77"/>
      <c r="D697" s="78"/>
    </row>
    <row r="698" spans="2:4" ht="13.5" customHeight="1" x14ac:dyDescent="0.35">
      <c r="B698" s="77"/>
      <c r="C698" s="77"/>
      <c r="D698" s="78"/>
    </row>
    <row r="699" spans="2:4" ht="13.5" customHeight="1" x14ac:dyDescent="0.35">
      <c r="B699" s="77"/>
      <c r="C699" s="77"/>
      <c r="D699" s="78"/>
    </row>
    <row r="700" spans="2:4" ht="13.5" customHeight="1" x14ac:dyDescent="0.35">
      <c r="B700" s="77"/>
      <c r="C700" s="77"/>
      <c r="D700" s="78"/>
    </row>
    <row r="701" spans="2:4" ht="13.5" customHeight="1" x14ac:dyDescent="0.35">
      <c r="B701" s="77"/>
      <c r="C701" s="77"/>
      <c r="D701" s="78"/>
    </row>
    <row r="702" spans="2:4" ht="13.5" customHeight="1" x14ac:dyDescent="0.35">
      <c r="B702" s="77"/>
      <c r="C702" s="77"/>
      <c r="D702" s="78"/>
    </row>
    <row r="703" spans="2:4" ht="13.5" customHeight="1" x14ac:dyDescent="0.35">
      <c r="B703" s="77"/>
      <c r="C703" s="77"/>
      <c r="D703" s="78"/>
    </row>
    <row r="704" spans="2:4" ht="13.5" customHeight="1" x14ac:dyDescent="0.35">
      <c r="B704" s="77"/>
      <c r="C704" s="77"/>
      <c r="D704" s="78"/>
    </row>
    <row r="705" spans="2:4" ht="13.5" customHeight="1" x14ac:dyDescent="0.35">
      <c r="B705" s="77"/>
      <c r="C705" s="77"/>
      <c r="D705" s="78"/>
    </row>
    <row r="706" spans="2:4" ht="13.5" customHeight="1" x14ac:dyDescent="0.35">
      <c r="B706" s="77"/>
      <c r="C706" s="77"/>
      <c r="D706" s="78"/>
    </row>
    <row r="707" spans="2:4" ht="13.5" customHeight="1" x14ac:dyDescent="0.35">
      <c r="B707" s="77"/>
      <c r="C707" s="77"/>
      <c r="D707" s="78"/>
    </row>
    <row r="708" spans="2:4" ht="13.5" customHeight="1" x14ac:dyDescent="0.35">
      <c r="B708" s="77"/>
      <c r="C708" s="77"/>
      <c r="D708" s="78"/>
    </row>
    <row r="709" spans="2:4" ht="13.5" customHeight="1" x14ac:dyDescent="0.35">
      <c r="B709" s="77"/>
      <c r="C709" s="77"/>
      <c r="D709" s="78"/>
    </row>
    <row r="710" spans="2:4" ht="13.5" customHeight="1" x14ac:dyDescent="0.35">
      <c r="B710" s="77"/>
      <c r="C710" s="77"/>
      <c r="D710" s="78"/>
    </row>
    <row r="711" spans="2:4" ht="13.5" customHeight="1" x14ac:dyDescent="0.35">
      <c r="B711" s="77"/>
      <c r="C711" s="77"/>
      <c r="D711" s="78"/>
    </row>
    <row r="712" spans="2:4" ht="13.5" customHeight="1" x14ac:dyDescent="0.35">
      <c r="B712" s="77"/>
      <c r="C712" s="77"/>
      <c r="D712" s="78"/>
    </row>
    <row r="713" spans="2:4" ht="13.5" customHeight="1" x14ac:dyDescent="0.35">
      <c r="B713" s="77"/>
      <c r="C713" s="77"/>
      <c r="D713" s="78"/>
    </row>
    <row r="714" spans="2:4" ht="13.5" customHeight="1" x14ac:dyDescent="0.35">
      <c r="B714" s="77"/>
      <c r="C714" s="77"/>
      <c r="D714" s="78"/>
    </row>
    <row r="715" spans="2:4" ht="13.5" customHeight="1" x14ac:dyDescent="0.35">
      <c r="B715" s="77"/>
      <c r="C715" s="77"/>
      <c r="D715" s="78"/>
    </row>
    <row r="716" spans="2:4" ht="13.5" customHeight="1" x14ac:dyDescent="0.35">
      <c r="B716" s="77"/>
      <c r="C716" s="77"/>
      <c r="D716" s="78"/>
    </row>
    <row r="717" spans="2:4" ht="13.5" customHeight="1" x14ac:dyDescent="0.35">
      <c r="B717" s="77"/>
      <c r="C717" s="77"/>
      <c r="D717" s="78"/>
    </row>
    <row r="718" spans="2:4" ht="13.5" customHeight="1" x14ac:dyDescent="0.35">
      <c r="B718" s="77"/>
      <c r="C718" s="77"/>
      <c r="D718" s="78"/>
    </row>
    <row r="719" spans="2:4" ht="13.5" customHeight="1" x14ac:dyDescent="0.35">
      <c r="B719" s="77"/>
      <c r="C719" s="77"/>
      <c r="D719" s="78"/>
    </row>
    <row r="720" spans="2:4" ht="13.5" customHeight="1" x14ac:dyDescent="0.35">
      <c r="B720" s="77"/>
      <c r="C720" s="77"/>
      <c r="D720" s="78"/>
    </row>
    <row r="721" spans="2:4" ht="13.5" customHeight="1" x14ac:dyDescent="0.35">
      <c r="B721" s="77"/>
      <c r="C721" s="77"/>
      <c r="D721" s="78"/>
    </row>
    <row r="722" spans="2:4" ht="13.5" customHeight="1" x14ac:dyDescent="0.35">
      <c r="B722" s="77"/>
      <c r="C722" s="77"/>
      <c r="D722" s="78"/>
    </row>
    <row r="723" spans="2:4" ht="13.5" customHeight="1" x14ac:dyDescent="0.35">
      <c r="B723" s="77"/>
      <c r="C723" s="77"/>
      <c r="D723" s="78"/>
    </row>
    <row r="724" spans="2:4" ht="13.5" customHeight="1" x14ac:dyDescent="0.35">
      <c r="B724" s="77"/>
      <c r="C724" s="77"/>
      <c r="D724" s="78"/>
    </row>
    <row r="725" spans="2:4" ht="13.5" customHeight="1" x14ac:dyDescent="0.35">
      <c r="B725" s="77"/>
      <c r="C725" s="77"/>
      <c r="D725" s="78"/>
    </row>
    <row r="726" spans="2:4" ht="13.5" customHeight="1" x14ac:dyDescent="0.35">
      <c r="B726" s="77"/>
      <c r="C726" s="77"/>
      <c r="D726" s="78"/>
    </row>
    <row r="727" spans="2:4" ht="13.5" customHeight="1" x14ac:dyDescent="0.35">
      <c r="B727" s="77"/>
      <c r="C727" s="77"/>
      <c r="D727" s="78"/>
    </row>
    <row r="728" spans="2:4" ht="13.5" customHeight="1" x14ac:dyDescent="0.35">
      <c r="B728" s="77"/>
      <c r="C728" s="77"/>
      <c r="D728" s="78"/>
    </row>
    <row r="729" spans="2:4" ht="13.5" customHeight="1" x14ac:dyDescent="0.35">
      <c r="B729" s="77"/>
      <c r="C729" s="77"/>
      <c r="D729" s="78"/>
    </row>
    <row r="730" spans="2:4" ht="13.5" customHeight="1" x14ac:dyDescent="0.35">
      <c r="B730" s="77"/>
      <c r="C730" s="77"/>
      <c r="D730" s="78"/>
    </row>
    <row r="731" spans="2:4" ht="13.5" customHeight="1" x14ac:dyDescent="0.35">
      <c r="B731" s="77"/>
      <c r="C731" s="77"/>
      <c r="D731" s="78"/>
    </row>
    <row r="732" spans="2:4" ht="13.5" customHeight="1" x14ac:dyDescent="0.35">
      <c r="B732" s="77"/>
      <c r="C732" s="77"/>
      <c r="D732" s="78"/>
    </row>
    <row r="733" spans="2:4" ht="13.5" customHeight="1" x14ac:dyDescent="0.35">
      <c r="B733" s="77"/>
      <c r="C733" s="77"/>
      <c r="D733" s="78"/>
    </row>
    <row r="734" spans="2:4" ht="13.5" customHeight="1" x14ac:dyDescent="0.35">
      <c r="B734" s="77"/>
      <c r="C734" s="77"/>
      <c r="D734" s="78"/>
    </row>
    <row r="735" spans="2:4" ht="13.5" customHeight="1" x14ac:dyDescent="0.35">
      <c r="B735" s="77"/>
      <c r="C735" s="77"/>
      <c r="D735" s="78"/>
    </row>
    <row r="736" spans="2:4" ht="13.5" customHeight="1" x14ac:dyDescent="0.35">
      <c r="B736" s="77"/>
      <c r="C736" s="77"/>
      <c r="D736" s="78"/>
    </row>
    <row r="737" spans="2:4" ht="13.5" customHeight="1" x14ac:dyDescent="0.35">
      <c r="B737" s="77"/>
      <c r="C737" s="77"/>
      <c r="D737" s="78"/>
    </row>
    <row r="738" spans="2:4" ht="13.5" customHeight="1" x14ac:dyDescent="0.35">
      <c r="B738" s="77"/>
      <c r="C738" s="77"/>
      <c r="D738" s="78"/>
    </row>
    <row r="739" spans="2:4" ht="13.5" customHeight="1" x14ac:dyDescent="0.35">
      <c r="B739" s="77"/>
      <c r="C739" s="77"/>
      <c r="D739" s="78"/>
    </row>
    <row r="740" spans="2:4" ht="13.5" customHeight="1" x14ac:dyDescent="0.35">
      <c r="B740" s="77"/>
      <c r="C740" s="77"/>
      <c r="D740" s="78"/>
    </row>
    <row r="741" spans="2:4" ht="13.5" customHeight="1" x14ac:dyDescent="0.35">
      <c r="B741" s="77"/>
      <c r="C741" s="77"/>
      <c r="D741" s="78"/>
    </row>
    <row r="742" spans="2:4" ht="13.5" customHeight="1" x14ac:dyDescent="0.35">
      <c r="B742" s="77"/>
      <c r="C742" s="77"/>
      <c r="D742" s="78"/>
    </row>
    <row r="743" spans="2:4" ht="13.5" customHeight="1" x14ac:dyDescent="0.35">
      <c r="B743" s="77"/>
      <c r="C743" s="77"/>
      <c r="D743" s="78"/>
    </row>
    <row r="744" spans="2:4" ht="13.5" customHeight="1" x14ac:dyDescent="0.35">
      <c r="B744" s="77"/>
      <c r="C744" s="77"/>
      <c r="D744" s="78"/>
    </row>
    <row r="745" spans="2:4" ht="13.5" customHeight="1" x14ac:dyDescent="0.35">
      <c r="B745" s="77"/>
      <c r="C745" s="77"/>
      <c r="D745" s="78"/>
    </row>
    <row r="746" spans="2:4" ht="13.5" customHeight="1" x14ac:dyDescent="0.35">
      <c r="B746" s="77"/>
      <c r="C746" s="77"/>
      <c r="D746" s="78"/>
    </row>
    <row r="747" spans="2:4" ht="13.5" customHeight="1" x14ac:dyDescent="0.35">
      <c r="B747" s="77"/>
      <c r="C747" s="77"/>
      <c r="D747" s="78"/>
    </row>
    <row r="748" spans="2:4" ht="13.5" customHeight="1" x14ac:dyDescent="0.35">
      <c r="B748" s="77"/>
      <c r="C748" s="77"/>
      <c r="D748" s="78"/>
    </row>
    <row r="749" spans="2:4" ht="13.5" customHeight="1" x14ac:dyDescent="0.35">
      <c r="B749" s="77"/>
      <c r="C749" s="77"/>
      <c r="D749" s="78"/>
    </row>
    <row r="750" spans="2:4" ht="13.5" customHeight="1" x14ac:dyDescent="0.35">
      <c r="B750" s="77"/>
      <c r="C750" s="77"/>
      <c r="D750" s="78"/>
    </row>
    <row r="751" spans="2:4" ht="13.5" customHeight="1" x14ac:dyDescent="0.35">
      <c r="B751" s="77"/>
      <c r="C751" s="77"/>
      <c r="D751" s="78"/>
    </row>
    <row r="752" spans="2:4" ht="13.5" customHeight="1" x14ac:dyDescent="0.35">
      <c r="B752" s="77"/>
      <c r="C752" s="77"/>
      <c r="D752" s="78"/>
    </row>
    <row r="753" spans="2:4" ht="13.5" customHeight="1" x14ac:dyDescent="0.35">
      <c r="B753" s="77"/>
      <c r="C753" s="77"/>
      <c r="D753" s="78"/>
    </row>
    <row r="754" spans="2:4" ht="13.5" customHeight="1" x14ac:dyDescent="0.35">
      <c r="B754" s="77"/>
      <c r="C754" s="77"/>
      <c r="D754" s="78"/>
    </row>
    <row r="755" spans="2:4" ht="13.5" customHeight="1" x14ac:dyDescent="0.35">
      <c r="B755" s="77"/>
      <c r="C755" s="77"/>
      <c r="D755" s="78"/>
    </row>
    <row r="756" spans="2:4" ht="13.5" customHeight="1" x14ac:dyDescent="0.35">
      <c r="B756" s="77"/>
      <c r="C756" s="77"/>
      <c r="D756" s="78"/>
    </row>
    <row r="757" spans="2:4" ht="13.5" customHeight="1" x14ac:dyDescent="0.35">
      <c r="B757" s="77"/>
      <c r="C757" s="77"/>
      <c r="D757" s="78"/>
    </row>
    <row r="758" spans="2:4" ht="13.5" customHeight="1" x14ac:dyDescent="0.35">
      <c r="B758" s="77"/>
      <c r="C758" s="77"/>
      <c r="D758" s="78"/>
    </row>
    <row r="759" spans="2:4" ht="13.5" customHeight="1" x14ac:dyDescent="0.35">
      <c r="B759" s="77"/>
      <c r="C759" s="77"/>
      <c r="D759" s="78"/>
    </row>
    <row r="760" spans="2:4" ht="13.5" customHeight="1" x14ac:dyDescent="0.35">
      <c r="B760" s="77"/>
      <c r="C760" s="77"/>
      <c r="D760" s="78"/>
    </row>
    <row r="761" spans="2:4" ht="13.5" customHeight="1" x14ac:dyDescent="0.35">
      <c r="B761" s="77"/>
      <c r="C761" s="77"/>
      <c r="D761" s="78"/>
    </row>
    <row r="762" spans="2:4" ht="13.5" customHeight="1" x14ac:dyDescent="0.35">
      <c r="B762" s="77"/>
      <c r="C762" s="77"/>
      <c r="D762" s="78"/>
    </row>
    <row r="763" spans="2:4" ht="13.5" customHeight="1" x14ac:dyDescent="0.35">
      <c r="B763" s="77"/>
      <c r="C763" s="77"/>
      <c r="D763" s="78"/>
    </row>
    <row r="764" spans="2:4" ht="13.5" customHeight="1" x14ac:dyDescent="0.35">
      <c r="B764" s="77"/>
      <c r="C764" s="77"/>
      <c r="D764" s="78"/>
    </row>
    <row r="765" spans="2:4" ht="13.5" customHeight="1" x14ac:dyDescent="0.35">
      <c r="B765" s="77"/>
      <c r="C765" s="77"/>
      <c r="D765" s="78"/>
    </row>
    <row r="766" spans="2:4" ht="13.5" customHeight="1" x14ac:dyDescent="0.35">
      <c r="B766" s="77"/>
      <c r="C766" s="77"/>
      <c r="D766" s="78"/>
    </row>
    <row r="767" spans="2:4" ht="13.5" customHeight="1" x14ac:dyDescent="0.35">
      <c r="B767" s="77"/>
      <c r="C767" s="77"/>
      <c r="D767" s="78"/>
    </row>
    <row r="768" spans="2:4" ht="13.5" customHeight="1" x14ac:dyDescent="0.35">
      <c r="B768" s="77"/>
      <c r="C768" s="77"/>
      <c r="D768" s="78"/>
    </row>
    <row r="769" spans="2:4" ht="13.5" customHeight="1" x14ac:dyDescent="0.35">
      <c r="B769" s="77"/>
      <c r="C769" s="77"/>
      <c r="D769" s="78"/>
    </row>
    <row r="770" spans="2:4" ht="13.5" customHeight="1" x14ac:dyDescent="0.35">
      <c r="B770" s="77"/>
      <c r="C770" s="77"/>
      <c r="D770" s="78"/>
    </row>
    <row r="771" spans="2:4" ht="13.5" customHeight="1" x14ac:dyDescent="0.35">
      <c r="B771" s="77"/>
      <c r="C771" s="77"/>
      <c r="D771" s="78"/>
    </row>
    <row r="772" spans="2:4" ht="13.5" customHeight="1" x14ac:dyDescent="0.35">
      <c r="B772" s="77"/>
      <c r="C772" s="77"/>
      <c r="D772" s="78"/>
    </row>
    <row r="773" spans="2:4" ht="13.5" customHeight="1" x14ac:dyDescent="0.35">
      <c r="B773" s="77"/>
      <c r="C773" s="77"/>
      <c r="D773" s="78"/>
    </row>
    <row r="774" spans="2:4" ht="13.5" customHeight="1" x14ac:dyDescent="0.35">
      <c r="B774" s="77"/>
      <c r="C774" s="77"/>
      <c r="D774" s="78"/>
    </row>
    <row r="775" spans="2:4" ht="13.5" customHeight="1" x14ac:dyDescent="0.35">
      <c r="B775" s="77"/>
      <c r="C775" s="77"/>
      <c r="D775" s="78"/>
    </row>
    <row r="776" spans="2:4" ht="13.5" customHeight="1" x14ac:dyDescent="0.35">
      <c r="B776" s="77"/>
      <c r="C776" s="77"/>
      <c r="D776" s="78"/>
    </row>
    <row r="777" spans="2:4" ht="13.5" customHeight="1" x14ac:dyDescent="0.35">
      <c r="B777" s="77"/>
      <c r="C777" s="77"/>
      <c r="D777" s="78"/>
    </row>
    <row r="778" spans="2:4" ht="13.5" customHeight="1" x14ac:dyDescent="0.35">
      <c r="B778" s="77"/>
      <c r="C778" s="77"/>
      <c r="D778" s="78"/>
    </row>
    <row r="779" spans="2:4" ht="13.5" customHeight="1" x14ac:dyDescent="0.35">
      <c r="B779" s="77"/>
      <c r="C779" s="77"/>
      <c r="D779" s="78"/>
    </row>
    <row r="780" spans="2:4" ht="13.5" customHeight="1" x14ac:dyDescent="0.35">
      <c r="B780" s="77"/>
      <c r="C780" s="77"/>
      <c r="D780" s="78"/>
    </row>
    <row r="781" spans="2:4" ht="13.5" customHeight="1" x14ac:dyDescent="0.35">
      <c r="B781" s="77"/>
      <c r="C781" s="77"/>
      <c r="D781" s="78"/>
    </row>
    <row r="782" spans="2:4" ht="13.5" customHeight="1" x14ac:dyDescent="0.35">
      <c r="B782" s="77"/>
      <c r="C782" s="77"/>
      <c r="D782" s="78"/>
    </row>
    <row r="783" spans="2:4" ht="13.5" customHeight="1" x14ac:dyDescent="0.35">
      <c r="B783" s="77"/>
      <c r="C783" s="77"/>
      <c r="D783" s="78"/>
    </row>
    <row r="784" spans="2:4" ht="13.5" customHeight="1" x14ac:dyDescent="0.35">
      <c r="B784" s="77"/>
      <c r="C784" s="77"/>
      <c r="D784" s="78"/>
    </row>
    <row r="785" spans="2:4" ht="13.5" customHeight="1" x14ac:dyDescent="0.35">
      <c r="B785" s="77"/>
      <c r="C785" s="77"/>
      <c r="D785" s="78"/>
    </row>
    <row r="786" spans="2:4" ht="13.5" customHeight="1" x14ac:dyDescent="0.35">
      <c r="B786" s="77"/>
      <c r="C786" s="77"/>
      <c r="D786" s="78"/>
    </row>
    <row r="787" spans="2:4" ht="13.5" customHeight="1" x14ac:dyDescent="0.35">
      <c r="B787" s="77"/>
      <c r="C787" s="77"/>
      <c r="D787" s="78"/>
    </row>
    <row r="788" spans="2:4" ht="13.5" customHeight="1" x14ac:dyDescent="0.35">
      <c r="B788" s="77"/>
      <c r="C788" s="77"/>
      <c r="D788" s="78"/>
    </row>
    <row r="789" spans="2:4" ht="13.5" customHeight="1" x14ac:dyDescent="0.35">
      <c r="B789" s="77"/>
      <c r="C789" s="77"/>
      <c r="D789" s="78"/>
    </row>
    <row r="790" spans="2:4" ht="13.5" customHeight="1" x14ac:dyDescent="0.35">
      <c r="B790" s="77"/>
      <c r="C790" s="77"/>
      <c r="D790" s="78"/>
    </row>
    <row r="791" spans="2:4" ht="13.5" customHeight="1" x14ac:dyDescent="0.35">
      <c r="B791" s="77"/>
      <c r="C791" s="77"/>
      <c r="D791" s="78"/>
    </row>
    <row r="792" spans="2:4" ht="13.5" customHeight="1" x14ac:dyDescent="0.35">
      <c r="B792" s="77"/>
      <c r="C792" s="77"/>
      <c r="D792" s="78"/>
    </row>
    <row r="793" spans="2:4" ht="13.5" customHeight="1" x14ac:dyDescent="0.35">
      <c r="B793" s="77"/>
      <c r="C793" s="77"/>
      <c r="D793" s="78"/>
    </row>
    <row r="794" spans="2:4" ht="13.5" customHeight="1" x14ac:dyDescent="0.35">
      <c r="B794" s="77"/>
      <c r="C794" s="77"/>
      <c r="D794" s="78"/>
    </row>
    <row r="795" spans="2:4" ht="13.5" customHeight="1" x14ac:dyDescent="0.35">
      <c r="B795" s="77"/>
      <c r="C795" s="77"/>
      <c r="D795" s="78"/>
    </row>
    <row r="796" spans="2:4" ht="13.5" customHeight="1" x14ac:dyDescent="0.35">
      <c r="B796" s="77"/>
      <c r="C796" s="77"/>
      <c r="D796" s="78"/>
    </row>
    <row r="797" spans="2:4" ht="13.5" customHeight="1" x14ac:dyDescent="0.35">
      <c r="B797" s="77"/>
      <c r="C797" s="77"/>
      <c r="D797" s="78"/>
    </row>
    <row r="798" spans="2:4" ht="13.5" customHeight="1" x14ac:dyDescent="0.35">
      <c r="B798" s="77"/>
      <c r="C798" s="77"/>
      <c r="D798" s="78"/>
    </row>
    <row r="799" spans="2:4" ht="13.5" customHeight="1" x14ac:dyDescent="0.35">
      <c r="B799" s="77"/>
      <c r="C799" s="77"/>
      <c r="D799" s="78"/>
    </row>
    <row r="800" spans="2:4" ht="13.5" customHeight="1" x14ac:dyDescent="0.35">
      <c r="B800" s="77"/>
      <c r="C800" s="77"/>
      <c r="D800" s="78"/>
    </row>
    <row r="801" spans="2:4" ht="13.5" customHeight="1" x14ac:dyDescent="0.35">
      <c r="B801" s="77"/>
      <c r="C801" s="77"/>
      <c r="D801" s="78"/>
    </row>
    <row r="802" spans="2:4" ht="13.5" customHeight="1" x14ac:dyDescent="0.35">
      <c r="B802" s="77"/>
      <c r="C802" s="77"/>
      <c r="D802" s="78"/>
    </row>
    <row r="803" spans="2:4" ht="13.5" customHeight="1" x14ac:dyDescent="0.35">
      <c r="B803" s="77"/>
      <c r="C803" s="77"/>
      <c r="D803" s="78"/>
    </row>
    <row r="804" spans="2:4" ht="13.5" customHeight="1" x14ac:dyDescent="0.35">
      <c r="B804" s="77"/>
      <c r="C804" s="77"/>
      <c r="D804" s="78"/>
    </row>
    <row r="805" spans="2:4" ht="13.5" customHeight="1" x14ac:dyDescent="0.35">
      <c r="B805" s="77"/>
      <c r="C805" s="77"/>
      <c r="D805" s="78"/>
    </row>
    <row r="806" spans="2:4" ht="13.5" customHeight="1" x14ac:dyDescent="0.35">
      <c r="B806" s="77"/>
      <c r="C806" s="77"/>
      <c r="D806" s="78"/>
    </row>
    <row r="807" spans="2:4" ht="13.5" customHeight="1" x14ac:dyDescent="0.35">
      <c r="B807" s="77"/>
      <c r="C807" s="77"/>
      <c r="D807" s="78"/>
    </row>
    <row r="808" spans="2:4" ht="13.5" customHeight="1" x14ac:dyDescent="0.35">
      <c r="B808" s="77"/>
      <c r="C808" s="77"/>
      <c r="D808" s="78"/>
    </row>
    <row r="809" spans="2:4" ht="13.5" customHeight="1" x14ac:dyDescent="0.35">
      <c r="B809" s="77"/>
      <c r="C809" s="77"/>
      <c r="D809" s="78"/>
    </row>
    <row r="810" spans="2:4" ht="13.5" customHeight="1" x14ac:dyDescent="0.35">
      <c r="B810" s="77"/>
      <c r="C810" s="77"/>
      <c r="D810" s="78"/>
    </row>
    <row r="811" spans="2:4" ht="13.5" customHeight="1" x14ac:dyDescent="0.35">
      <c r="B811" s="77"/>
      <c r="C811" s="77"/>
      <c r="D811" s="78"/>
    </row>
    <row r="812" spans="2:4" ht="13.5" customHeight="1" x14ac:dyDescent="0.35">
      <c r="B812" s="77"/>
      <c r="C812" s="77"/>
      <c r="D812" s="78"/>
    </row>
    <row r="813" spans="2:4" ht="13.5" customHeight="1" x14ac:dyDescent="0.35">
      <c r="B813" s="77"/>
      <c r="C813" s="77"/>
      <c r="D813" s="78"/>
    </row>
    <row r="814" spans="2:4" ht="13.5" customHeight="1" x14ac:dyDescent="0.35">
      <c r="B814" s="77"/>
      <c r="C814" s="77"/>
      <c r="D814" s="78"/>
    </row>
    <row r="815" spans="2:4" ht="13.5" customHeight="1" x14ac:dyDescent="0.35">
      <c r="B815" s="77"/>
      <c r="C815" s="77"/>
      <c r="D815" s="78"/>
    </row>
    <row r="816" spans="2:4" ht="13.5" customHeight="1" x14ac:dyDescent="0.35">
      <c r="B816" s="77"/>
      <c r="C816" s="77"/>
      <c r="D816" s="78"/>
    </row>
    <row r="817" spans="2:4" ht="13.5" customHeight="1" x14ac:dyDescent="0.35">
      <c r="B817" s="77"/>
      <c r="C817" s="77"/>
      <c r="D817" s="78"/>
    </row>
    <row r="818" spans="2:4" ht="13.5" customHeight="1" x14ac:dyDescent="0.35">
      <c r="B818" s="77"/>
      <c r="C818" s="77"/>
      <c r="D818" s="78"/>
    </row>
    <row r="819" spans="2:4" ht="13.5" customHeight="1" x14ac:dyDescent="0.35">
      <c r="B819" s="77"/>
      <c r="C819" s="77"/>
      <c r="D819" s="78"/>
    </row>
    <row r="820" spans="2:4" ht="13.5" customHeight="1" x14ac:dyDescent="0.35">
      <c r="B820" s="77"/>
      <c r="C820" s="77"/>
      <c r="D820" s="78"/>
    </row>
    <row r="821" spans="2:4" ht="13.5" customHeight="1" x14ac:dyDescent="0.35">
      <c r="B821" s="77"/>
      <c r="C821" s="77"/>
      <c r="D821" s="78"/>
    </row>
    <row r="822" spans="2:4" ht="13.5" customHeight="1" x14ac:dyDescent="0.35">
      <c r="B822" s="77"/>
      <c r="C822" s="77"/>
      <c r="D822" s="78"/>
    </row>
    <row r="823" spans="2:4" ht="13.5" customHeight="1" x14ac:dyDescent="0.35">
      <c r="B823" s="77"/>
      <c r="C823" s="77"/>
      <c r="D823" s="78"/>
    </row>
    <row r="824" spans="2:4" ht="13.5" customHeight="1" x14ac:dyDescent="0.35">
      <c r="B824" s="77"/>
      <c r="C824" s="77"/>
      <c r="D824" s="78"/>
    </row>
    <row r="825" spans="2:4" ht="13.5" customHeight="1" x14ac:dyDescent="0.35">
      <c r="B825" s="77"/>
      <c r="C825" s="77"/>
      <c r="D825" s="78"/>
    </row>
    <row r="826" spans="2:4" ht="13.5" customHeight="1" x14ac:dyDescent="0.35">
      <c r="B826" s="77"/>
      <c r="C826" s="77"/>
      <c r="D826" s="78"/>
    </row>
    <row r="827" spans="2:4" ht="13.5" customHeight="1" x14ac:dyDescent="0.35">
      <c r="B827" s="77"/>
      <c r="C827" s="77"/>
      <c r="D827" s="78"/>
    </row>
    <row r="828" spans="2:4" ht="13.5" customHeight="1" x14ac:dyDescent="0.35">
      <c r="B828" s="77"/>
      <c r="C828" s="77"/>
      <c r="D828" s="78"/>
    </row>
    <row r="829" spans="2:4" ht="13.5" customHeight="1" x14ac:dyDescent="0.35">
      <c r="B829" s="77"/>
      <c r="C829" s="77"/>
      <c r="D829" s="78"/>
    </row>
    <row r="830" spans="2:4" ht="13.5" customHeight="1" x14ac:dyDescent="0.35">
      <c r="B830" s="77"/>
      <c r="C830" s="77"/>
      <c r="D830" s="78"/>
    </row>
    <row r="831" spans="2:4" ht="13.5" customHeight="1" x14ac:dyDescent="0.35">
      <c r="B831" s="77"/>
      <c r="C831" s="77"/>
      <c r="D831" s="78"/>
    </row>
    <row r="832" spans="2:4" ht="13.5" customHeight="1" x14ac:dyDescent="0.35">
      <c r="B832" s="77"/>
      <c r="C832" s="77"/>
      <c r="D832" s="78"/>
    </row>
    <row r="833" spans="2:4" ht="13.5" customHeight="1" x14ac:dyDescent="0.35">
      <c r="B833" s="77"/>
      <c r="C833" s="77"/>
      <c r="D833" s="78"/>
    </row>
    <row r="834" spans="2:4" ht="13.5" customHeight="1" x14ac:dyDescent="0.35">
      <c r="B834" s="77"/>
      <c r="C834" s="77"/>
      <c r="D834" s="78"/>
    </row>
    <row r="835" spans="2:4" ht="13.5" customHeight="1" x14ac:dyDescent="0.35">
      <c r="B835" s="77"/>
      <c r="C835" s="77"/>
      <c r="D835" s="78"/>
    </row>
    <row r="836" spans="2:4" ht="13.5" customHeight="1" x14ac:dyDescent="0.35">
      <c r="B836" s="77"/>
      <c r="C836" s="77"/>
      <c r="D836" s="78"/>
    </row>
    <row r="837" spans="2:4" ht="13.5" customHeight="1" x14ac:dyDescent="0.35">
      <c r="B837" s="77"/>
      <c r="C837" s="77"/>
      <c r="D837" s="78"/>
    </row>
    <row r="838" spans="2:4" ht="13.5" customHeight="1" x14ac:dyDescent="0.35">
      <c r="B838" s="77"/>
      <c r="C838" s="77"/>
      <c r="D838" s="78"/>
    </row>
    <row r="839" spans="2:4" ht="13.5" customHeight="1" x14ac:dyDescent="0.35">
      <c r="B839" s="77"/>
      <c r="C839" s="77"/>
      <c r="D839" s="78"/>
    </row>
    <row r="840" spans="2:4" ht="13.5" customHeight="1" x14ac:dyDescent="0.35">
      <c r="B840" s="77"/>
      <c r="C840" s="77"/>
      <c r="D840" s="78"/>
    </row>
    <row r="841" spans="2:4" ht="13.5" customHeight="1" x14ac:dyDescent="0.35">
      <c r="B841" s="77"/>
      <c r="C841" s="77"/>
      <c r="D841" s="78"/>
    </row>
    <row r="842" spans="2:4" ht="13.5" customHeight="1" x14ac:dyDescent="0.35">
      <c r="B842" s="77"/>
      <c r="C842" s="77"/>
      <c r="D842" s="78"/>
    </row>
    <row r="843" spans="2:4" ht="13.5" customHeight="1" x14ac:dyDescent="0.35">
      <c r="B843" s="77"/>
      <c r="C843" s="77"/>
      <c r="D843" s="78"/>
    </row>
    <row r="844" spans="2:4" ht="13.5" customHeight="1" x14ac:dyDescent="0.35">
      <c r="B844" s="77"/>
      <c r="C844" s="77"/>
      <c r="D844" s="78"/>
    </row>
    <row r="845" spans="2:4" ht="13.5" customHeight="1" x14ac:dyDescent="0.35">
      <c r="B845" s="77"/>
      <c r="C845" s="77"/>
      <c r="D845" s="78"/>
    </row>
    <row r="846" spans="2:4" ht="13.5" customHeight="1" x14ac:dyDescent="0.35">
      <c r="B846" s="77"/>
      <c r="C846" s="77"/>
      <c r="D846" s="78"/>
    </row>
    <row r="847" spans="2:4" ht="13.5" customHeight="1" x14ac:dyDescent="0.35">
      <c r="B847" s="77"/>
      <c r="C847" s="77"/>
      <c r="D847" s="78"/>
    </row>
    <row r="848" spans="2:4" ht="13.5" customHeight="1" x14ac:dyDescent="0.35">
      <c r="B848" s="77"/>
      <c r="C848" s="77"/>
      <c r="D848" s="78"/>
    </row>
    <row r="849" spans="2:4" ht="13.5" customHeight="1" x14ac:dyDescent="0.35">
      <c r="B849" s="77"/>
      <c r="C849" s="77"/>
      <c r="D849" s="78"/>
    </row>
    <row r="850" spans="2:4" ht="13.5" customHeight="1" x14ac:dyDescent="0.35">
      <c r="B850" s="77"/>
      <c r="C850" s="77"/>
      <c r="D850" s="78"/>
    </row>
    <row r="851" spans="2:4" ht="13.5" customHeight="1" x14ac:dyDescent="0.35">
      <c r="B851" s="77"/>
      <c r="C851" s="77"/>
      <c r="D851" s="78"/>
    </row>
    <row r="852" spans="2:4" ht="13.5" customHeight="1" x14ac:dyDescent="0.35">
      <c r="B852" s="77"/>
      <c r="C852" s="77"/>
      <c r="D852" s="78"/>
    </row>
    <row r="853" spans="2:4" ht="13.5" customHeight="1" x14ac:dyDescent="0.35">
      <c r="B853" s="77"/>
      <c r="C853" s="77"/>
      <c r="D853" s="78"/>
    </row>
    <row r="854" spans="2:4" ht="13.5" customHeight="1" x14ac:dyDescent="0.35">
      <c r="B854" s="77"/>
      <c r="C854" s="77"/>
      <c r="D854" s="78"/>
    </row>
    <row r="855" spans="2:4" ht="13.5" customHeight="1" x14ac:dyDescent="0.35">
      <c r="B855" s="77"/>
      <c r="C855" s="77"/>
      <c r="D855" s="78"/>
    </row>
    <row r="856" spans="2:4" ht="13.5" customHeight="1" x14ac:dyDescent="0.35">
      <c r="B856" s="77"/>
      <c r="C856" s="77"/>
      <c r="D856" s="78"/>
    </row>
    <row r="857" spans="2:4" ht="13.5" customHeight="1" x14ac:dyDescent="0.35">
      <c r="B857" s="77"/>
      <c r="C857" s="77"/>
      <c r="D857" s="78"/>
    </row>
    <row r="858" spans="2:4" ht="13.5" customHeight="1" x14ac:dyDescent="0.35">
      <c r="B858" s="77"/>
      <c r="C858" s="77"/>
      <c r="D858" s="78"/>
    </row>
    <row r="859" spans="2:4" ht="13.5" customHeight="1" x14ac:dyDescent="0.35">
      <c r="B859" s="77"/>
      <c r="C859" s="77"/>
      <c r="D859" s="78"/>
    </row>
    <row r="860" spans="2:4" ht="13.5" customHeight="1" x14ac:dyDescent="0.35">
      <c r="B860" s="77"/>
      <c r="C860" s="77"/>
      <c r="D860" s="78"/>
    </row>
    <row r="861" spans="2:4" ht="13.5" customHeight="1" x14ac:dyDescent="0.35">
      <c r="B861" s="77"/>
      <c r="C861" s="77"/>
      <c r="D861" s="78"/>
    </row>
    <row r="862" spans="2:4" ht="13.5" customHeight="1" x14ac:dyDescent="0.35">
      <c r="B862" s="77"/>
      <c r="C862" s="77"/>
      <c r="D862" s="78"/>
    </row>
    <row r="863" spans="2:4" ht="13.5" customHeight="1" x14ac:dyDescent="0.35">
      <c r="B863" s="77"/>
      <c r="C863" s="77"/>
      <c r="D863" s="78"/>
    </row>
    <row r="864" spans="2:4" ht="13.5" customHeight="1" x14ac:dyDescent="0.35">
      <c r="B864" s="77"/>
      <c r="C864" s="77"/>
      <c r="D864" s="78"/>
    </row>
    <row r="865" spans="2:4" ht="13.5" customHeight="1" x14ac:dyDescent="0.35">
      <c r="B865" s="77"/>
      <c r="C865" s="77"/>
      <c r="D865" s="78"/>
    </row>
    <row r="866" spans="2:4" ht="13.5" customHeight="1" x14ac:dyDescent="0.35">
      <c r="B866" s="77"/>
      <c r="C866" s="77"/>
      <c r="D866" s="78"/>
    </row>
    <row r="867" spans="2:4" ht="13.5" customHeight="1" x14ac:dyDescent="0.35">
      <c r="B867" s="77"/>
      <c r="C867" s="77"/>
      <c r="D867" s="78"/>
    </row>
    <row r="868" spans="2:4" ht="13.5" customHeight="1" x14ac:dyDescent="0.35">
      <c r="B868" s="77"/>
      <c r="C868" s="77"/>
      <c r="D868" s="78"/>
    </row>
    <row r="869" spans="2:4" ht="13.5" customHeight="1" x14ac:dyDescent="0.35">
      <c r="B869" s="77"/>
      <c r="C869" s="77"/>
      <c r="D869" s="78"/>
    </row>
    <row r="870" spans="2:4" ht="13.5" customHeight="1" x14ac:dyDescent="0.35">
      <c r="B870" s="77"/>
      <c r="C870" s="77"/>
      <c r="D870" s="78"/>
    </row>
    <row r="871" spans="2:4" ht="13.5" customHeight="1" x14ac:dyDescent="0.35">
      <c r="B871" s="77"/>
      <c r="C871" s="77"/>
      <c r="D871" s="78"/>
    </row>
    <row r="872" spans="2:4" ht="13.5" customHeight="1" x14ac:dyDescent="0.35">
      <c r="B872" s="77"/>
      <c r="C872" s="77"/>
      <c r="D872" s="78"/>
    </row>
    <row r="873" spans="2:4" ht="13.5" customHeight="1" x14ac:dyDescent="0.35">
      <c r="B873" s="77"/>
      <c r="C873" s="77"/>
      <c r="D873" s="78"/>
    </row>
    <row r="874" spans="2:4" ht="13.5" customHeight="1" x14ac:dyDescent="0.35">
      <c r="B874" s="77"/>
      <c r="C874" s="77"/>
      <c r="D874" s="78"/>
    </row>
    <row r="875" spans="2:4" ht="13.5" customHeight="1" x14ac:dyDescent="0.35">
      <c r="B875" s="77"/>
      <c r="C875" s="77"/>
      <c r="D875" s="78"/>
    </row>
    <row r="876" spans="2:4" ht="13.5" customHeight="1" x14ac:dyDescent="0.35">
      <c r="B876" s="77"/>
      <c r="C876" s="77"/>
      <c r="D876" s="78"/>
    </row>
    <row r="877" spans="2:4" ht="13.5" customHeight="1" x14ac:dyDescent="0.35">
      <c r="B877" s="77"/>
      <c r="C877" s="77"/>
      <c r="D877" s="78"/>
    </row>
    <row r="878" spans="2:4" ht="13.5" customHeight="1" x14ac:dyDescent="0.35">
      <c r="B878" s="77"/>
      <c r="C878" s="77"/>
      <c r="D878" s="78"/>
    </row>
    <row r="879" spans="2:4" ht="13.5" customHeight="1" x14ac:dyDescent="0.35">
      <c r="B879" s="77"/>
      <c r="C879" s="77"/>
      <c r="D879" s="78"/>
    </row>
    <row r="880" spans="2:4" ht="13.5" customHeight="1" x14ac:dyDescent="0.35">
      <c r="B880" s="77"/>
      <c r="C880" s="77"/>
      <c r="D880" s="78"/>
    </row>
    <row r="881" spans="2:4" ht="13.5" customHeight="1" x14ac:dyDescent="0.35">
      <c r="B881" s="77"/>
      <c r="C881" s="77"/>
      <c r="D881" s="78"/>
    </row>
    <row r="882" spans="2:4" ht="13.5" customHeight="1" x14ac:dyDescent="0.35">
      <c r="B882" s="77"/>
      <c r="C882" s="77"/>
      <c r="D882" s="78"/>
    </row>
    <row r="883" spans="2:4" ht="13.5" customHeight="1" x14ac:dyDescent="0.35">
      <c r="B883" s="77"/>
      <c r="C883" s="77"/>
      <c r="D883" s="78"/>
    </row>
    <row r="884" spans="2:4" ht="13.5" customHeight="1" x14ac:dyDescent="0.35">
      <c r="B884" s="77"/>
      <c r="C884" s="77"/>
      <c r="D884" s="78"/>
    </row>
    <row r="885" spans="2:4" ht="13.5" customHeight="1" x14ac:dyDescent="0.35">
      <c r="B885" s="77"/>
      <c r="C885" s="77"/>
      <c r="D885" s="78"/>
    </row>
    <row r="886" spans="2:4" ht="13.5" customHeight="1" x14ac:dyDescent="0.35">
      <c r="B886" s="77"/>
      <c r="C886" s="77"/>
      <c r="D886" s="78"/>
    </row>
    <row r="887" spans="2:4" ht="13.5" customHeight="1" x14ac:dyDescent="0.35">
      <c r="B887" s="77"/>
      <c r="C887" s="77"/>
      <c r="D887" s="78"/>
    </row>
    <row r="888" spans="2:4" ht="13.5" customHeight="1" x14ac:dyDescent="0.35">
      <c r="B888" s="77"/>
      <c r="C888" s="77"/>
      <c r="D888" s="78"/>
    </row>
    <row r="889" spans="2:4" ht="13.5" customHeight="1" x14ac:dyDescent="0.35">
      <c r="B889" s="77"/>
      <c r="C889" s="77"/>
      <c r="D889" s="78"/>
    </row>
    <row r="890" spans="2:4" ht="13.5" customHeight="1" x14ac:dyDescent="0.35">
      <c r="B890" s="77"/>
      <c r="C890" s="77"/>
      <c r="D890" s="78"/>
    </row>
    <row r="891" spans="2:4" ht="13.5" customHeight="1" x14ac:dyDescent="0.35">
      <c r="B891" s="77"/>
      <c r="C891" s="77"/>
      <c r="D891" s="78"/>
    </row>
    <row r="892" spans="2:4" ht="13.5" customHeight="1" x14ac:dyDescent="0.35">
      <c r="B892" s="77"/>
      <c r="C892" s="77"/>
      <c r="D892" s="78"/>
    </row>
    <row r="893" spans="2:4" ht="13.5" customHeight="1" x14ac:dyDescent="0.35">
      <c r="B893" s="77"/>
      <c r="C893" s="77"/>
      <c r="D893" s="78"/>
    </row>
    <row r="894" spans="2:4" ht="13.5" customHeight="1" x14ac:dyDescent="0.35">
      <c r="B894" s="77"/>
      <c r="C894" s="77"/>
      <c r="D894" s="78"/>
    </row>
    <row r="895" spans="2:4" ht="13.5" customHeight="1" x14ac:dyDescent="0.35">
      <c r="B895" s="77"/>
      <c r="C895" s="77"/>
      <c r="D895" s="78"/>
    </row>
    <row r="896" spans="2:4" ht="13.5" customHeight="1" x14ac:dyDescent="0.35">
      <c r="B896" s="77"/>
      <c r="C896" s="77"/>
      <c r="D896" s="78"/>
    </row>
    <row r="897" spans="2:4" ht="13.5" customHeight="1" x14ac:dyDescent="0.35">
      <c r="B897" s="77"/>
      <c r="C897" s="77"/>
      <c r="D897" s="78"/>
    </row>
    <row r="898" spans="2:4" ht="13.5" customHeight="1" x14ac:dyDescent="0.35">
      <c r="B898" s="77"/>
      <c r="C898" s="77"/>
      <c r="D898" s="78"/>
    </row>
    <row r="899" spans="2:4" ht="13.5" customHeight="1" x14ac:dyDescent="0.35">
      <c r="B899" s="77"/>
      <c r="C899" s="77"/>
      <c r="D899" s="78"/>
    </row>
    <row r="900" spans="2:4" ht="13.5" customHeight="1" x14ac:dyDescent="0.35">
      <c r="B900" s="77"/>
      <c r="C900" s="77"/>
      <c r="D900" s="78"/>
    </row>
    <row r="901" spans="2:4" ht="13.5" customHeight="1" x14ac:dyDescent="0.35">
      <c r="B901" s="77"/>
      <c r="C901" s="77"/>
      <c r="D901" s="78"/>
    </row>
    <row r="902" spans="2:4" ht="13.5" customHeight="1" x14ac:dyDescent="0.35">
      <c r="B902" s="77"/>
      <c r="C902" s="77"/>
      <c r="D902" s="78"/>
    </row>
    <row r="903" spans="2:4" ht="13.5" customHeight="1" x14ac:dyDescent="0.35">
      <c r="B903" s="77"/>
      <c r="C903" s="77"/>
      <c r="D903" s="78"/>
    </row>
    <row r="904" spans="2:4" ht="13.5" customHeight="1" x14ac:dyDescent="0.35">
      <c r="B904" s="77"/>
      <c r="C904" s="77"/>
      <c r="D904" s="78"/>
    </row>
    <row r="905" spans="2:4" ht="13.5" customHeight="1" x14ac:dyDescent="0.35">
      <c r="B905" s="77"/>
      <c r="C905" s="77"/>
      <c r="D905" s="78"/>
    </row>
    <row r="906" spans="2:4" ht="13.5" customHeight="1" x14ac:dyDescent="0.35">
      <c r="B906" s="77"/>
      <c r="C906" s="77"/>
      <c r="D906" s="78"/>
    </row>
    <row r="907" spans="2:4" ht="13.5" customHeight="1" x14ac:dyDescent="0.35">
      <c r="B907" s="77"/>
      <c r="C907" s="77"/>
      <c r="D907" s="78"/>
    </row>
    <row r="908" spans="2:4" ht="13.5" customHeight="1" x14ac:dyDescent="0.35">
      <c r="B908" s="77"/>
      <c r="C908" s="77"/>
      <c r="D908" s="78"/>
    </row>
    <row r="909" spans="2:4" ht="13.5" customHeight="1" x14ac:dyDescent="0.35">
      <c r="B909" s="77"/>
      <c r="C909" s="77"/>
      <c r="D909" s="78"/>
    </row>
    <row r="910" spans="2:4" ht="13.5" customHeight="1" x14ac:dyDescent="0.35">
      <c r="B910" s="77"/>
      <c r="C910" s="77"/>
      <c r="D910" s="78"/>
    </row>
    <row r="911" spans="2:4" ht="13.5" customHeight="1" x14ac:dyDescent="0.35">
      <c r="B911" s="77"/>
      <c r="C911" s="77"/>
      <c r="D911" s="78"/>
    </row>
    <row r="912" spans="2:4" ht="13.5" customHeight="1" x14ac:dyDescent="0.35">
      <c r="B912" s="77"/>
      <c r="C912" s="77"/>
      <c r="D912" s="78"/>
    </row>
    <row r="913" spans="2:4" ht="13.5" customHeight="1" x14ac:dyDescent="0.35">
      <c r="B913" s="77"/>
      <c r="C913" s="77"/>
      <c r="D913" s="78"/>
    </row>
    <row r="914" spans="2:4" ht="13.5" customHeight="1" x14ac:dyDescent="0.35">
      <c r="B914" s="77"/>
      <c r="C914" s="77"/>
      <c r="D914" s="78"/>
    </row>
    <row r="915" spans="2:4" ht="13.5" customHeight="1" x14ac:dyDescent="0.35">
      <c r="B915" s="77"/>
      <c r="C915" s="77"/>
      <c r="D915" s="78"/>
    </row>
    <row r="916" spans="2:4" ht="13.5" customHeight="1" x14ac:dyDescent="0.35">
      <c r="B916" s="77"/>
      <c r="C916" s="77"/>
      <c r="D916" s="78"/>
    </row>
    <row r="917" spans="2:4" ht="13.5" customHeight="1" x14ac:dyDescent="0.35">
      <c r="B917" s="77"/>
      <c r="C917" s="77"/>
      <c r="D917" s="78"/>
    </row>
    <row r="918" spans="2:4" ht="13.5" customHeight="1" x14ac:dyDescent="0.35">
      <c r="B918" s="77"/>
      <c r="C918" s="77"/>
      <c r="D918" s="78"/>
    </row>
    <row r="919" spans="2:4" ht="13.5" customHeight="1" x14ac:dyDescent="0.35">
      <c r="B919" s="77"/>
      <c r="C919" s="77"/>
      <c r="D919" s="78"/>
    </row>
    <row r="920" spans="2:4" ht="13.5" customHeight="1" x14ac:dyDescent="0.35">
      <c r="B920" s="77"/>
      <c r="C920" s="77"/>
      <c r="D920" s="78"/>
    </row>
    <row r="921" spans="2:4" ht="13.5" customHeight="1" x14ac:dyDescent="0.35">
      <c r="B921" s="77"/>
      <c r="C921" s="77"/>
      <c r="D921" s="78"/>
    </row>
    <row r="922" spans="2:4" ht="13.5" customHeight="1" x14ac:dyDescent="0.35">
      <c r="B922" s="77"/>
      <c r="C922" s="77"/>
      <c r="D922" s="78"/>
    </row>
    <row r="923" spans="2:4" ht="13.5" customHeight="1" x14ac:dyDescent="0.35">
      <c r="B923" s="77"/>
      <c r="C923" s="77"/>
      <c r="D923" s="78"/>
    </row>
    <row r="924" spans="2:4" ht="13.5" customHeight="1" x14ac:dyDescent="0.35">
      <c r="B924" s="77"/>
      <c r="C924" s="77"/>
      <c r="D924" s="78"/>
    </row>
    <row r="925" spans="2:4" ht="13.5" customHeight="1" x14ac:dyDescent="0.35">
      <c r="B925" s="77"/>
      <c r="C925" s="77"/>
      <c r="D925" s="78"/>
    </row>
    <row r="926" spans="2:4" ht="13.5" customHeight="1" x14ac:dyDescent="0.35">
      <c r="B926" s="77"/>
      <c r="C926" s="77"/>
      <c r="D926" s="78"/>
    </row>
    <row r="927" spans="2:4" ht="13.5" customHeight="1" x14ac:dyDescent="0.35">
      <c r="B927" s="77"/>
      <c r="C927" s="77"/>
      <c r="D927" s="78"/>
    </row>
    <row r="928" spans="2:4" ht="13.5" customHeight="1" x14ac:dyDescent="0.35">
      <c r="B928" s="77"/>
      <c r="C928" s="77"/>
      <c r="D928" s="78"/>
    </row>
    <row r="929" spans="2:4" ht="13.5" customHeight="1" x14ac:dyDescent="0.35">
      <c r="B929" s="77"/>
      <c r="C929" s="77"/>
      <c r="D929" s="78"/>
    </row>
    <row r="930" spans="2:4" ht="13.5" customHeight="1" x14ac:dyDescent="0.35">
      <c r="B930" s="77"/>
      <c r="C930" s="77"/>
      <c r="D930" s="78"/>
    </row>
    <row r="931" spans="2:4" ht="13.5" customHeight="1" x14ac:dyDescent="0.35">
      <c r="B931" s="77"/>
      <c r="C931" s="77"/>
      <c r="D931" s="78"/>
    </row>
    <row r="932" spans="2:4" ht="13.5" customHeight="1" x14ac:dyDescent="0.35">
      <c r="B932" s="77"/>
      <c r="C932" s="77"/>
      <c r="D932" s="78"/>
    </row>
    <row r="933" spans="2:4" ht="13.5" customHeight="1" x14ac:dyDescent="0.35">
      <c r="B933" s="77"/>
      <c r="C933" s="77"/>
      <c r="D933" s="78"/>
    </row>
    <row r="934" spans="2:4" ht="13.5" customHeight="1" x14ac:dyDescent="0.35">
      <c r="B934" s="77"/>
      <c r="C934" s="77"/>
      <c r="D934" s="78"/>
    </row>
    <row r="935" spans="2:4" ht="13.5" customHeight="1" x14ac:dyDescent="0.35">
      <c r="B935" s="77"/>
      <c r="C935" s="77"/>
      <c r="D935" s="78"/>
    </row>
    <row r="936" spans="2:4" ht="13.5" customHeight="1" x14ac:dyDescent="0.35">
      <c r="B936" s="77"/>
      <c r="C936" s="77"/>
      <c r="D936" s="78"/>
    </row>
    <row r="937" spans="2:4" ht="13.5" customHeight="1" x14ac:dyDescent="0.35">
      <c r="B937" s="77"/>
      <c r="C937" s="77"/>
      <c r="D937" s="78"/>
    </row>
    <row r="938" spans="2:4" ht="13.5" customHeight="1" x14ac:dyDescent="0.35">
      <c r="B938" s="77"/>
      <c r="C938" s="77"/>
      <c r="D938" s="78"/>
    </row>
    <row r="939" spans="2:4" ht="13.5" customHeight="1" x14ac:dyDescent="0.35">
      <c r="B939" s="77"/>
      <c r="C939" s="77"/>
      <c r="D939" s="78"/>
    </row>
    <row r="940" spans="2:4" ht="13.5" customHeight="1" x14ac:dyDescent="0.35">
      <c r="B940" s="77"/>
      <c r="C940" s="77"/>
      <c r="D940" s="78"/>
    </row>
    <row r="941" spans="2:4" ht="13.5" customHeight="1" x14ac:dyDescent="0.35">
      <c r="B941" s="77"/>
      <c r="C941" s="77"/>
      <c r="D941" s="78"/>
    </row>
    <row r="942" spans="2:4" ht="13.5" customHeight="1" x14ac:dyDescent="0.35">
      <c r="B942" s="77"/>
      <c r="C942" s="77"/>
      <c r="D942" s="78"/>
    </row>
    <row r="943" spans="2:4" ht="13.5" customHeight="1" x14ac:dyDescent="0.35">
      <c r="B943" s="77"/>
      <c r="C943" s="77"/>
      <c r="D943" s="78"/>
    </row>
    <row r="944" spans="2:4" ht="13.5" customHeight="1" x14ac:dyDescent="0.35">
      <c r="B944" s="77"/>
      <c r="C944" s="77"/>
      <c r="D944" s="78"/>
    </row>
    <row r="945" spans="2:4" ht="13.5" customHeight="1" x14ac:dyDescent="0.35">
      <c r="B945" s="77"/>
      <c r="C945" s="77"/>
      <c r="D945" s="78"/>
    </row>
    <row r="946" spans="2:4" ht="13.5" customHeight="1" x14ac:dyDescent="0.35">
      <c r="B946" s="77"/>
      <c r="C946" s="77"/>
      <c r="D946" s="78"/>
    </row>
    <row r="947" spans="2:4" ht="13.5" customHeight="1" x14ac:dyDescent="0.35">
      <c r="B947" s="77"/>
      <c r="C947" s="77"/>
      <c r="D947" s="78"/>
    </row>
    <row r="948" spans="2:4" ht="13.5" customHeight="1" x14ac:dyDescent="0.35">
      <c r="B948" s="77"/>
      <c r="C948" s="77"/>
      <c r="D948" s="78"/>
    </row>
    <row r="949" spans="2:4" ht="13.5" customHeight="1" x14ac:dyDescent="0.35">
      <c r="B949" s="77"/>
      <c r="C949" s="77"/>
      <c r="D949" s="78"/>
    </row>
    <row r="950" spans="2:4" ht="13.5" customHeight="1" x14ac:dyDescent="0.35">
      <c r="B950" s="77"/>
      <c r="C950" s="77"/>
      <c r="D950" s="78"/>
    </row>
    <row r="951" spans="2:4" ht="13.5" customHeight="1" x14ac:dyDescent="0.35">
      <c r="B951" s="77"/>
      <c r="C951" s="77"/>
      <c r="D951" s="78"/>
    </row>
    <row r="952" spans="2:4" ht="13.5" customHeight="1" x14ac:dyDescent="0.35">
      <c r="B952" s="77"/>
      <c r="C952" s="77"/>
      <c r="D952" s="78"/>
    </row>
    <row r="953" spans="2:4" ht="13.5" customHeight="1" x14ac:dyDescent="0.35">
      <c r="B953" s="77"/>
      <c r="C953" s="77"/>
      <c r="D953" s="78"/>
    </row>
    <row r="954" spans="2:4" ht="13.5" customHeight="1" x14ac:dyDescent="0.35">
      <c r="B954" s="77"/>
      <c r="C954" s="77"/>
      <c r="D954" s="78"/>
    </row>
    <row r="955" spans="2:4" ht="13.5" customHeight="1" x14ac:dyDescent="0.35">
      <c r="B955" s="77"/>
      <c r="C955" s="77"/>
      <c r="D955" s="78"/>
    </row>
    <row r="956" spans="2:4" ht="13.5" customHeight="1" x14ac:dyDescent="0.35">
      <c r="B956" s="77"/>
      <c r="C956" s="77"/>
      <c r="D956" s="78"/>
    </row>
    <row r="957" spans="2:4" ht="13.5" customHeight="1" x14ac:dyDescent="0.35">
      <c r="B957" s="77"/>
      <c r="C957" s="77"/>
      <c r="D957" s="78"/>
    </row>
    <row r="958" spans="2:4" ht="13.5" customHeight="1" x14ac:dyDescent="0.35">
      <c r="B958" s="77"/>
      <c r="C958" s="77"/>
      <c r="D958" s="78"/>
    </row>
    <row r="959" spans="2:4" ht="13.5" customHeight="1" x14ac:dyDescent="0.35">
      <c r="B959" s="77"/>
      <c r="C959" s="77"/>
      <c r="D959" s="78"/>
    </row>
    <row r="960" spans="2:4" ht="13.5" customHeight="1" x14ac:dyDescent="0.35">
      <c r="B960" s="77"/>
      <c r="C960" s="77"/>
      <c r="D960" s="78"/>
    </row>
    <row r="961" spans="2:4" ht="13.5" customHeight="1" x14ac:dyDescent="0.35">
      <c r="B961" s="77"/>
      <c r="C961" s="77"/>
      <c r="D961" s="78"/>
    </row>
    <row r="962" spans="2:4" ht="13.5" customHeight="1" x14ac:dyDescent="0.35">
      <c r="B962" s="77"/>
      <c r="C962" s="77"/>
      <c r="D962" s="78"/>
    </row>
    <row r="963" spans="2:4" ht="13.5" customHeight="1" x14ac:dyDescent="0.35">
      <c r="B963" s="77"/>
      <c r="C963" s="77"/>
      <c r="D963" s="78"/>
    </row>
    <row r="964" spans="2:4" ht="13.5" customHeight="1" x14ac:dyDescent="0.35">
      <c r="B964" s="77"/>
      <c r="C964" s="77"/>
      <c r="D964" s="78"/>
    </row>
    <row r="965" spans="2:4" ht="13.5" customHeight="1" x14ac:dyDescent="0.35">
      <c r="B965" s="77"/>
      <c r="C965" s="77"/>
      <c r="D965" s="78"/>
    </row>
    <row r="966" spans="2:4" ht="13.5" customHeight="1" x14ac:dyDescent="0.35">
      <c r="B966" s="77"/>
      <c r="C966" s="77"/>
      <c r="D966" s="78"/>
    </row>
    <row r="967" spans="2:4" ht="13.5" customHeight="1" x14ac:dyDescent="0.35">
      <c r="B967" s="77"/>
      <c r="C967" s="77"/>
      <c r="D967" s="78"/>
    </row>
    <row r="968" spans="2:4" ht="13.5" customHeight="1" x14ac:dyDescent="0.35">
      <c r="B968" s="77"/>
      <c r="C968" s="77"/>
      <c r="D968" s="78"/>
    </row>
    <row r="969" spans="2:4" ht="13.5" customHeight="1" x14ac:dyDescent="0.35">
      <c r="B969" s="77"/>
      <c r="C969" s="77"/>
      <c r="D969" s="78"/>
    </row>
    <row r="970" spans="2:4" ht="13.5" customHeight="1" x14ac:dyDescent="0.35">
      <c r="B970" s="77"/>
      <c r="C970" s="77"/>
      <c r="D970" s="78"/>
    </row>
    <row r="971" spans="2:4" ht="13.5" customHeight="1" x14ac:dyDescent="0.35">
      <c r="B971" s="77"/>
      <c r="C971" s="77"/>
      <c r="D971" s="78"/>
    </row>
    <row r="972" spans="2:4" ht="13.5" customHeight="1" x14ac:dyDescent="0.35">
      <c r="B972" s="77"/>
      <c r="C972" s="77"/>
      <c r="D972" s="78"/>
    </row>
    <row r="973" spans="2:4" ht="13.5" customHeight="1" x14ac:dyDescent="0.35">
      <c r="B973" s="77"/>
      <c r="C973" s="77"/>
      <c r="D973" s="78"/>
    </row>
    <row r="974" spans="2:4" ht="13.5" customHeight="1" x14ac:dyDescent="0.35">
      <c r="B974" s="77"/>
      <c r="C974" s="77"/>
      <c r="D974" s="78"/>
    </row>
    <row r="975" spans="2:4" ht="13.5" customHeight="1" x14ac:dyDescent="0.35">
      <c r="B975" s="77"/>
      <c r="C975" s="77"/>
      <c r="D975" s="78"/>
    </row>
    <row r="976" spans="2:4" ht="13.5" customHeight="1" x14ac:dyDescent="0.35">
      <c r="B976" s="77"/>
      <c r="C976" s="77"/>
      <c r="D976" s="78"/>
    </row>
    <row r="977" spans="2:4" ht="13.5" customHeight="1" x14ac:dyDescent="0.35">
      <c r="B977" s="77"/>
      <c r="C977" s="77"/>
      <c r="D977" s="78"/>
    </row>
    <row r="978" spans="2:4" ht="13.5" customHeight="1" x14ac:dyDescent="0.35">
      <c r="B978" s="77"/>
      <c r="C978" s="77"/>
      <c r="D978" s="78"/>
    </row>
    <row r="979" spans="2:4" ht="13.5" customHeight="1" x14ac:dyDescent="0.35">
      <c r="B979" s="77"/>
      <c r="C979" s="77"/>
      <c r="D979" s="78"/>
    </row>
    <row r="980" spans="2:4" ht="13.5" customHeight="1" x14ac:dyDescent="0.35">
      <c r="B980" s="77"/>
      <c r="C980" s="77"/>
      <c r="D980" s="78"/>
    </row>
    <row r="981" spans="2:4" ht="13.5" customHeight="1" x14ac:dyDescent="0.35">
      <c r="B981" s="77"/>
      <c r="C981" s="77"/>
      <c r="D981" s="78"/>
    </row>
    <row r="982" spans="2:4" ht="13.5" customHeight="1" x14ac:dyDescent="0.35">
      <c r="B982" s="77"/>
      <c r="C982" s="77"/>
      <c r="D982" s="78"/>
    </row>
    <row r="983" spans="2:4" ht="13.5" customHeight="1" x14ac:dyDescent="0.35">
      <c r="B983" s="77"/>
      <c r="C983" s="77"/>
      <c r="D983" s="78"/>
    </row>
    <row r="984" spans="2:4" ht="13.5" customHeight="1" x14ac:dyDescent="0.35">
      <c r="B984" s="77"/>
      <c r="C984" s="77"/>
      <c r="D984" s="78"/>
    </row>
    <row r="985" spans="2:4" ht="13.5" customHeight="1" x14ac:dyDescent="0.35">
      <c r="B985" s="77"/>
      <c r="C985" s="77"/>
      <c r="D985" s="78"/>
    </row>
  </sheetData>
  <mergeCells count="83">
    <mergeCell ref="B21:C22"/>
    <mergeCell ref="B8:C8"/>
    <mergeCell ref="D29:D30"/>
    <mergeCell ref="D35:D36"/>
    <mergeCell ref="D32:D33"/>
    <mergeCell ref="D10:D11"/>
    <mergeCell ref="B9:C9"/>
    <mergeCell ref="B10:C10"/>
    <mergeCell ref="B11:C11"/>
    <mergeCell ref="B12:C12"/>
    <mergeCell ref="D13:D14"/>
    <mergeCell ref="D16:D17"/>
    <mergeCell ref="D19:D20"/>
    <mergeCell ref="D26:D27"/>
    <mergeCell ref="B25:C25"/>
    <mergeCell ref="B13:C13"/>
    <mergeCell ref="B6:C6"/>
    <mergeCell ref="B7:C7"/>
    <mergeCell ref="B2:P2"/>
    <mergeCell ref="B3:P3"/>
    <mergeCell ref="B4:P4"/>
    <mergeCell ref="B5:C5"/>
    <mergeCell ref="D23:D24"/>
    <mergeCell ref="D41:D42"/>
    <mergeCell ref="B23:C23"/>
    <mergeCell ref="B24:C24"/>
    <mergeCell ref="B41:C41"/>
    <mergeCell ref="B40:C40"/>
    <mergeCell ref="B38:C38"/>
    <mergeCell ref="B42:C42"/>
    <mergeCell ref="B39:C39"/>
    <mergeCell ref="B30:C30"/>
    <mergeCell ref="B29:C29"/>
    <mergeCell ref="B37:C37"/>
    <mergeCell ref="B32:C32"/>
    <mergeCell ref="B31:C31"/>
    <mergeCell ref="B33:C33"/>
    <mergeCell ref="B36:C36"/>
    <mergeCell ref="B64:C64"/>
    <mergeCell ref="B63:C63"/>
    <mergeCell ref="B66:C66"/>
    <mergeCell ref="B65:C65"/>
    <mergeCell ref="D38:D39"/>
    <mergeCell ref="B59:P59"/>
    <mergeCell ref="B46:C46"/>
    <mergeCell ref="B47:C47"/>
    <mergeCell ref="B61:C61"/>
    <mergeCell ref="B62:C62"/>
    <mergeCell ref="B60:C60"/>
    <mergeCell ref="D44:D45"/>
    <mergeCell ref="B45:C45"/>
    <mergeCell ref="B50:C50"/>
    <mergeCell ref="D50:D51"/>
    <mergeCell ref="B51:C51"/>
    <mergeCell ref="B68:C68"/>
    <mergeCell ref="B69:C69"/>
    <mergeCell ref="B67:C67"/>
    <mergeCell ref="B70:E70"/>
    <mergeCell ref="B14:C14"/>
    <mergeCell ref="B19:C19"/>
    <mergeCell ref="B20:C20"/>
    <mergeCell ref="B15:C15"/>
    <mergeCell ref="B16:C16"/>
    <mergeCell ref="B17:C17"/>
    <mergeCell ref="B18:C18"/>
    <mergeCell ref="B43:C43"/>
    <mergeCell ref="B44:C44"/>
    <mergeCell ref="B27:C27"/>
    <mergeCell ref="B26:C26"/>
    <mergeCell ref="B28:C28"/>
    <mergeCell ref="B35:C35"/>
    <mergeCell ref="B34:C34"/>
    <mergeCell ref="D47:D48"/>
    <mergeCell ref="B48:C48"/>
    <mergeCell ref="B49:C49"/>
    <mergeCell ref="B56:C56"/>
    <mergeCell ref="D56:D57"/>
    <mergeCell ref="B57:C57"/>
    <mergeCell ref="B52:C52"/>
    <mergeCell ref="B53:C53"/>
    <mergeCell ref="D53:D54"/>
    <mergeCell ref="B54:C54"/>
    <mergeCell ref="B55:C55"/>
  </mergeCells>
  <phoneticPr fontId="15" type="noConversion"/>
  <pageMargins left="0.78740157480314954" right="0.59055118110236238" top="0.78740157480314954" bottom="1.0629921259842521" header="0" footer="0"/>
  <pageSetup paperSize="9" scale="64" firstPageNumber="0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INDICADOR DE PRODUÇÃO</vt:lpstr>
      <vt:lpstr>INDICADOR DE DESEMPENHO</vt:lpstr>
      <vt:lpstr>'INDICADOR DE DESEMPENHO'!Area_de_impressao</vt:lpstr>
      <vt:lpstr>'INDICADOR DE PRODUÇÃO'!Area_de_impressao</vt:lpstr>
      <vt:lpstr>'INDICADOR DE DESEMPENHO'!Print_Titles</vt:lpstr>
      <vt:lpstr>'INDICADOR DE PRODUÇÃO'!Print_Titles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Suporte</dc:creator>
  <dc:description/>
  <cp:lastModifiedBy>Setorial</cp:lastModifiedBy>
  <cp:revision>215</cp:revision>
  <cp:lastPrinted>2025-03-07T17:33:45Z</cp:lastPrinted>
  <dcterms:created xsi:type="dcterms:W3CDTF">2018-04-23T17:40:00Z</dcterms:created>
  <dcterms:modified xsi:type="dcterms:W3CDTF">2025-03-20T17:55:35Z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KSOProductBuildVer">
    <vt:lpwstr>1046-11.2.0.8641</vt:lpwstr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