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4.HDS\02.TRANSPARÊNCIA\2025\04-Abril\"/>
    </mc:Choice>
  </mc:AlternateContent>
  <xr:revisionPtr revIDLastSave="0" documentId="13_ncr:1_{B3D45C57-4D39-46FC-A072-930CFFF680A4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04.2025" sheetId="1" r:id="rId1"/>
  </sheets>
  <definedNames>
    <definedName name="_xlnm.Print_Area" localSheetId="0">'04.2025'!$A$1:$B$135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4" i="1" l="1"/>
  <c r="B114" i="1" l="1"/>
  <c r="B33" i="1"/>
  <c r="B52" i="1"/>
  <c r="B108" i="1"/>
  <c r="C50" i="1" l="1"/>
  <c r="B72" i="1"/>
  <c r="B49" i="1"/>
  <c r="B44" i="1"/>
  <c r="C45" i="1" s="1"/>
  <c r="B88" i="1" l="1"/>
  <c r="B91" i="1" s="1"/>
  <c r="B54" i="1"/>
  <c r="B62" i="1" l="1"/>
  <c r="B98" i="1" l="1"/>
  <c r="B65" i="1"/>
  <c r="B27" i="1"/>
  <c r="B128" i="1"/>
  <c r="B59" i="1" l="1"/>
  <c r="B41" i="1"/>
  <c r="B74" i="1"/>
  <c r="B104" i="1" l="1"/>
  <c r="B75" i="1"/>
  <c r="B67" i="1"/>
  <c r="B99" i="1" l="1"/>
  <c r="D98" i="1" s="1"/>
  <c r="B122" i="1" l="1"/>
  <c r="D110" i="1" l="1"/>
  <c r="D99" i="1"/>
</calcChain>
</file>

<file path=xl/sharedStrings.xml><?xml version="1.0" encoding="utf-8"?>
<sst xmlns="http://schemas.openxmlformats.org/spreadsheetml/2006/main" count="116" uniqueCount="116">
  <si>
    <t>Relatório Mensal Comparativo de Recursos Recebidos, Gastos e Devolvidos ao Poder Público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</si>
  <si>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</si>
  <si>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</si>
  <si>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</si>
  <si>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</si>
  <si>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</si>
  <si>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</si>
  <si>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</si>
  <si>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</si>
  <si>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</si>
  <si>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</si>
  <si>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</si>
  <si>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</si>
  <si>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</si>
  <si>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</si>
  <si>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</si>
  <si>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</si>
  <si>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</si>
  <si>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</si>
  <si>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</si>
  <si>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</si>
  <si>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</si>
  <si>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</si>
  <si>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</si>
  <si>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</si>
  <si>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</si>
  <si>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</si>
  <si>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</si>
  <si>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</si>
  <si>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</si>
  <si>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</si>
  <si>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</si>
  <si>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</si>
  <si>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</si>
  <si>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</si>
  <si>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</si>
  <si>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TOTAL DE PAGAMENTOS - INVESTIMENTO</t>
  </si>
  <si>
    <t>SALDO BANCÁRIO FINAL :</t>
  </si>
  <si>
    <t>Fonte: Extratos bancários e Relatorio SIPEF/BRGAAP.</t>
  </si>
  <si>
    <t>CNPJ: 05.029.600/0004-49</t>
  </si>
  <si>
    <t xml:space="preserve">3.2 Resgate Aplicação - INVESTIMENTO </t>
  </si>
  <si>
    <t>4.2 Aplicação Financeira  - INVESTIMENTO</t>
  </si>
  <si>
    <t>NOME DA UNIDADE GERIDA: HOSPITAL ESTADUAL DE DERMATOLOGIA SANITÁRIA COLÔNIA SANTA MARTA - HDS</t>
  </si>
  <si>
    <t xml:space="preserve">5.2.4 Outros </t>
  </si>
  <si>
    <t>2.5 Outras entradas - Estorno</t>
  </si>
  <si>
    <t xml:space="preserve">5.1.8 Outros </t>
  </si>
  <si>
    <t>SALDO ANTERIOR (soma= 1.1+1.2+1.3)</t>
  </si>
  <si>
    <t>1.2.1 ITAU S/A - CC 31.900-5  - HDS</t>
  </si>
  <si>
    <t>1.2.2 ITAU S/A - CC 31.800-7  - HDS</t>
  </si>
  <si>
    <t>1.3.1 ITAU S/A - C APLIC 31.900-5 - HDS</t>
  </si>
  <si>
    <t>1.3.3 ITAU S/A - C APLIC 31.800-7 - FUNDO DE PROV RESCISOES TRAB E AÇOES JUD 3% VLR</t>
  </si>
  <si>
    <t>1.3.4 CEF CONTA 0447-6 CONTR. GESTÃO HDS</t>
  </si>
  <si>
    <t>5.1.6.1 Encargos Sobre Folha de Pagamento</t>
  </si>
  <si>
    <t>5.1.6.2 Encargos Sobre Rescisão Trabalhista</t>
  </si>
  <si>
    <t>TOTAL DE PAGAMENTOS - CUSTEIO (soma= 5.1.1+5.1.2+5.1.3+5.1.4+5.1.5+5.1.6+5.1.7+5.1.8)</t>
  </si>
  <si>
    <t>TOTAL GERAL DOS PAGAMENTOS (soma= 5.1+5.2)</t>
  </si>
  <si>
    <t>TOTAL DE ENTRADAS (soma= 2.1+2.2+2.3+2.4+2.5)</t>
  </si>
  <si>
    <t>TOTAL DOS RESGATES (soma= 3.1+3.2)</t>
  </si>
  <si>
    <t>TOTAL DAS APLICAÇÕES FINANCEIRAS (soma= 4.1+4.2)</t>
  </si>
  <si>
    <t>3.2.1 ITAU S/A - C APLIC. 31.900-5 - C.G. INVESTIMENTO HDS</t>
  </si>
  <si>
    <t xml:space="preserve">3.1 Resgate Aplicação - CUSTEIO </t>
  </si>
  <si>
    <t xml:space="preserve">2.3 Rendimento sobre Aplicação Financeiras - CUSTEIO  </t>
  </si>
  <si>
    <t xml:space="preserve">2.4 Rendimento sobre Aplicação Financeiras - INVESTIMENTO   </t>
  </si>
  <si>
    <t xml:space="preserve">2.1 Repasse - CUSTEIO  </t>
  </si>
  <si>
    <t xml:space="preserve">2.2 Repasse - INVESTIMENTO   </t>
  </si>
  <si>
    <t>TOTAL VALORES DEVOLVIDOS (soma =6.1+6.2)</t>
  </si>
  <si>
    <t xml:space="preserve">2.5.1 Estorno de Pagamento </t>
  </si>
  <si>
    <t>7.2.1 ITAU S/A - CC 31.900-5  - HDS</t>
  </si>
  <si>
    <t>7.2.2 ITAU S/A - CC 31.800-7  - HDS</t>
  </si>
  <si>
    <t>7.3.1 ITAU S/A - C APLIC 31.900-5 - HDS</t>
  </si>
  <si>
    <t>7.3.3 ITAU S/A - C APLIC 31.800-7 - FUNDO DE PROV RESCISOES TRAB E AÇOES JUD 3% VLR</t>
  </si>
  <si>
    <t>7.3 Aplicações Financeiras - CUSTEIO E INVESTIMENTO</t>
  </si>
  <si>
    <t>7.2. Banco Conta Corrente - CUSTEIO E INVESTIMENTO</t>
  </si>
  <si>
    <t>1.2 Banco Conta Corrente - CUSTEIO E INVESTIMENTO</t>
  </si>
  <si>
    <t>1.3 Aplicações Financeiras - CUSTEIO E INVESTIMENTO</t>
  </si>
  <si>
    <t>7.3.4 BANCO ITAU S/A - C APLIC AUTO 31.900-5 - HDS</t>
  </si>
  <si>
    <t>1.3.2 ITAU S/A - C APLIC AUTO 31.900-5 - HDS</t>
  </si>
  <si>
    <t>*Obs.: Valores de glosas não informados devido ao não recebimento das informações por parte da SES.</t>
  </si>
  <si>
    <t>8.1 Glosa - servidores cedidos *</t>
  </si>
  <si>
    <t>8.3 Glosa - Fatura Equatorial *</t>
  </si>
  <si>
    <t xml:space="preserve">7.3.2 ITAU S/A - C CG AUTO 31.900-5 - HDS INVESTIMENTO </t>
  </si>
  <si>
    <t>5.1.8.1 Reembolso  de despesa</t>
  </si>
  <si>
    <t>GERÊNCIA CORPORATIVA DE  CONTABILIDADE E FINANÇAS:</t>
  </si>
  <si>
    <t>CONTRATO DE GESTÃO/ADITIVO:     Nº 002/2013                          11° TERMO ADITIVO</t>
  </si>
  <si>
    <t>VIGÊNCIA DO CONTRATO DE GESTÃO:    INÍCIO 27/03/2024       E      TÉRMINO 27/03/2026</t>
  </si>
  <si>
    <t>2.5.4 Ressarcimento</t>
  </si>
  <si>
    <t xml:space="preserve">2.5.2 Reembolso </t>
  </si>
  <si>
    <t>2.5.3 Desbloqueio Bancário</t>
  </si>
  <si>
    <t>1.2.3 CEF C/C 580134305-5 CUSTEIO - HDS</t>
  </si>
  <si>
    <t>1.3.5 CEF C/APLIC 580134305-5 CUSTEIO - HDS</t>
  </si>
  <si>
    <t>1.3.6 CEF C/APLIC 580134312-8 INVESTIMENTO - HDS</t>
  </si>
  <si>
    <t>1.2.4 CEF C/C 580134312-8 INVESTIMENTO - HDS</t>
  </si>
  <si>
    <t>1.2.5 CEF C/C 580134354-3 FUNDO DE PROV RESCISOES TRAB E AÇOES JUD 3% VLR - HDS</t>
  </si>
  <si>
    <t>1.3.7 CEF C/APLIC 580134354-3 FUNDO DE PROV RESCISOES TRAB E AÇOES JUD 3% VLR - HDS</t>
  </si>
  <si>
    <t>7.2.3 CEF C/C 580134305-5 CUSTEIO - HDS</t>
  </si>
  <si>
    <t>7.3.6 CEF C/APLIC 580134312-8 INVESTIMENTO - HDS</t>
  </si>
  <si>
    <t>7.2.4 CEF C/C 580134312-8 INVESTIMENTO - HDS</t>
  </si>
  <si>
    <t>7.2.5 CEF C/C 580134354-3 FUNDO DE PROV RESCISOES TRAB E AÇOES JUD 3% VLR - HDS</t>
  </si>
  <si>
    <t>7.3.7 CEF C/APLIC 580134354-3 FUNDO DE PROV RESCISOES TRAB E AÇOES JUD 3% VLR - HDS</t>
  </si>
  <si>
    <t>2.1.1 CEF C/C 580134305-5 CUSTEIO - HDS</t>
  </si>
  <si>
    <t xml:space="preserve">2.3.1 CEF C/APLIC 580134305-5 CUSTEIO - HDS </t>
  </si>
  <si>
    <t>2.4.1 CEF C/APLIC 580134312-8 INVESTIMENTO - HDS</t>
  </si>
  <si>
    <t>2.1.2 CEF C/C 580134305-5 PISO DE ENFERMAGEM - HDS</t>
  </si>
  <si>
    <t>2.1.3 CEF C/C 580134354-3 FUNDO DE PROV RESCISOES TRAB E AÇOES JUD 3% VLR - HDS</t>
  </si>
  <si>
    <t>2.3.1 CEF C/APLIC 580134354-3 FUNDO DE PROV RESCISOES TRAB E AÇOES JUD 3% VLR - HDS</t>
  </si>
  <si>
    <t>3.1.2 CEF C/APLIC 580134354-3 FUNDO DE PROV RESCISOES TRAB E AÇOES JUD 3% VLR - HDS</t>
  </si>
  <si>
    <t>3.1.1 CEF C/APLIC 580134305-5 CUSTEIO - HDS</t>
  </si>
  <si>
    <t>4.1 CEF C/APLIC 580134305-5 CUSTEIO - HDS</t>
  </si>
  <si>
    <t>4.2 CEF C/APLIC 580134354-3 FUNDO DE PROV RESCISOES TRAB E AÇOES JUD 3% VLR - HDS</t>
  </si>
  <si>
    <t>Item 7.3.5 CEF C/APLIC 580134305-5 CUSTEIO - HDS - Informamos que parte do valor, refere-se a Provisão de 13º e Férias, e o saldo restante encontra-se totalmente comprometido para pagamento de fornecedores e insumos. Portanto não se trata de sobra de caixa.</t>
  </si>
  <si>
    <r>
      <t xml:space="preserve">7.3.5 CEF C/APLIC 580134305-5 CUSTEIO - HDS </t>
    </r>
    <r>
      <rPr>
        <b/>
        <sz val="11"/>
        <color rgb="FF000000"/>
        <rFont val="Calibri"/>
        <family val="2"/>
      </rPr>
      <t>(VIDE NOTA)</t>
    </r>
  </si>
  <si>
    <t>Metodologia de Avaliação da Transparência Ativa e Passiva - Organizações sem fins lucrativos que recebem recursos públicos e seus respectivos órgãos supervisores - CGE/TCE - 4ª Edição -  2024 - Item 9.1/Financeiro</t>
  </si>
  <si>
    <t>5.1.8.2 Estorno de Pagamento</t>
  </si>
  <si>
    <t>Competência: 04/2025</t>
  </si>
  <si>
    <t>7.SALDO BANCÁRIO FINAL EM 30/04/2025</t>
  </si>
  <si>
    <t>Goiânia, 08 de Maio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</si>
</sst>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7" fillId="0" borderId="0" applyBorder="0" applyProtection="0"/>
  </cellStyleXfs>
  <cellXfs count="82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5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0" fillId="3" borderId="1" xfId="0" applyFill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0" fillId="0" borderId="0" xfId="0" applyNumberFormat="1" applyAlignment="1">
      <alignment vertical="center"/>
    </xf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1" xfId="0" applyFont="1" applyFill="1" applyBorder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4" fontId="0" fillId="0" borderId="0" xfId="0" applyNumberFormat="1"/>
    <xf numFmtId="17" fontId="0" fillId="0" borderId="0" xfId="0" applyNumberFormat="1"/>
    <xf numFmtId="4" fontId="8" fillId="0" borderId="1" xfId="0" applyNumberFormat="1" applyFont="1" applyBorder="1" applyAlignment="1">
      <alignment vertical="center"/>
    </xf>
    <xf numFmtId="0" fontId="9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" fontId="5" fillId="0" borderId="1" xfId="1" applyNumberFormat="1" applyFont="1" applyBorder="1" applyAlignment="1" applyProtection="1">
      <alignment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vertical="center"/>
    </xf>
    <xf numFmtId="0" fontId="5" fillId="7" borderId="0" xfId="0" applyFont="1" applyFill="1" applyAlignment="1">
      <alignment horizontal="left" vertical="top" wrapText="1"/>
    </xf>
    <xf numFmtId="0" fontId="10" fillId="7" borderId="0" xfId="0" applyFont="1" applyFill="1" applyAlignment="1">
      <alignment horizontal="left" vertical="top" wrapText="1"/>
    </xf>
    <xf numFmtId="4" fontId="8" fillId="3" borderId="1" xfId="0" applyNumberFormat="1" applyFont="1" applyFill="1" applyBorder="1" applyAlignment="1">
      <alignment vertical="center" shrinkToFi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shrinkToFit="1"/>
    </xf>
    <xf numFmtId="0" fontId="10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vertical="top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2456447</xdr:colOff>
      <xdr:row>0</xdr:row>
      <xdr:rowOff>314492</xdr:rowOff>
    </xdr:from>
    <xdr:to>
      <xdr:col>1</xdr:col>
      <xdr:colOff>153434</xdr:colOff>
      <xdr:row>0</xdr:row>
      <xdr:rowOff>1221635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23E4AC1-C441-4A5C-8436-001805F60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6447" y="314492"/>
          <a:ext cx="565349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34"/>
  <sheetViews>
    <sheetView showGridLines="0" tabSelected="1" zoomScale="80" zoomScaleNormal="80" zoomScaleSheetLayoutView="95" zoomScalePageLayoutView="70" workbookViewId="0">
      <selection activeCell="B87" sqref="B87"/>
    </sheetView>
  </sheetViews>
  <sheetFormatPr defaultColWidth="41.7265625" defaultRowHeight="14.5" x14ac:dyDescent="0.35"/>
  <cols>
    <col min="1" max="1" width="114" customWidth="1"/>
    <col min="2" max="2" width="45.7265625" customWidth="1"/>
    <col min="3" max="3" width="38.453125" customWidth="1"/>
    <col min="4" max="4" width="41.7265625" style="1"/>
  </cols>
  <sheetData>
    <row r="1" spans="1:3" ht="121.5" customHeight="1" x14ac:dyDescent="0.35">
      <c r="A1" s="74"/>
      <c r="B1" s="74"/>
    </row>
    <row r="2" spans="1:3" customFormat="1" x14ac:dyDescent="0.35">
      <c r="A2" s="75" t="s">
        <v>0</v>
      </c>
      <c r="B2" s="75"/>
      <c r="C2" s="1"/>
    </row>
    <row r="3" spans="1:3" customFormat="1" x14ac:dyDescent="0.35">
      <c r="A3" s="75"/>
      <c r="B3" s="75"/>
      <c r="C3" s="1"/>
    </row>
    <row r="4" spans="1:3" customFormat="1" x14ac:dyDescent="0.35">
      <c r="A4" s="75"/>
      <c r="B4" s="75"/>
      <c r="C4" s="1"/>
    </row>
    <row r="5" spans="1:3" customFormat="1" x14ac:dyDescent="0.35">
      <c r="A5" s="75"/>
      <c r="B5" s="75"/>
      <c r="C5" s="1"/>
    </row>
    <row r="6" spans="1:3" customFormat="1" x14ac:dyDescent="0.35">
      <c r="A6" s="75"/>
      <c r="B6" s="75"/>
      <c r="C6" s="1"/>
    </row>
    <row r="7" spans="1:3" customFormat="1" x14ac:dyDescent="0.35">
      <c r="A7" s="75"/>
      <c r="B7" s="75"/>
      <c r="C7" s="2"/>
    </row>
    <row r="8" spans="1:3" customFormat="1" ht="23.25" customHeight="1" x14ac:dyDescent="0.35">
      <c r="A8" s="76" t="s">
        <v>111</v>
      </c>
      <c r="B8" s="76"/>
      <c r="C8" s="2"/>
    </row>
    <row r="9" spans="1:3" customFormat="1" ht="23.25" customHeight="1" x14ac:dyDescent="0.35">
      <c r="A9" s="76"/>
      <c r="B9" s="76"/>
      <c r="C9" s="2"/>
    </row>
    <row r="10" spans="1:3" customFormat="1" x14ac:dyDescent="0.35">
      <c r="A10" s="77" t="s">
        <v>32</v>
      </c>
      <c r="B10" s="77"/>
      <c r="C10" s="1"/>
    </row>
    <row r="11" spans="1:3" customFormat="1" x14ac:dyDescent="0.35">
      <c r="A11" s="3" t="s">
        <v>33</v>
      </c>
      <c r="B11" s="4"/>
      <c r="C11" s="1"/>
    </row>
    <row r="12" spans="1:3" customFormat="1" x14ac:dyDescent="0.35">
      <c r="A12" s="78" t="s">
        <v>34</v>
      </c>
      <c r="B12" s="78"/>
    </row>
    <row r="13" spans="1:3" customFormat="1" x14ac:dyDescent="0.35">
      <c r="A13" s="5" t="s">
        <v>35</v>
      </c>
      <c r="B13" s="4"/>
      <c r="C13" s="1"/>
    </row>
    <row r="14" spans="1:3" customFormat="1" x14ac:dyDescent="0.35">
      <c r="A14" s="78" t="s">
        <v>42</v>
      </c>
      <c r="B14" s="78"/>
      <c r="C14" s="1"/>
    </row>
    <row r="15" spans="1:3" customFormat="1" x14ac:dyDescent="0.35">
      <c r="A15" s="5" t="s">
        <v>39</v>
      </c>
      <c r="B15" s="4"/>
      <c r="C15" s="1"/>
    </row>
    <row r="16" spans="1:3" customFormat="1" x14ac:dyDescent="0.35">
      <c r="A16" s="5" t="s">
        <v>83</v>
      </c>
      <c r="B16" s="5"/>
    </row>
    <row r="17" spans="1:4" x14ac:dyDescent="0.35">
      <c r="A17" s="78" t="s">
        <v>84</v>
      </c>
      <c r="B17" s="78"/>
      <c r="C17" s="1"/>
      <c r="D17"/>
    </row>
    <row r="18" spans="1:4" x14ac:dyDescent="0.35">
      <c r="A18" s="5"/>
      <c r="B18" s="4"/>
      <c r="C18" s="1"/>
      <c r="D18"/>
    </row>
    <row r="19" spans="1:4" s="9" customFormat="1" x14ac:dyDescent="0.35">
      <c r="A19" s="6" t="s">
        <v>1</v>
      </c>
      <c r="B19" s="30">
        <v>4000709.08</v>
      </c>
      <c r="C19" s="8"/>
    </row>
    <row r="20" spans="1:4" s="9" customFormat="1" x14ac:dyDescent="0.35">
      <c r="A20" s="6" t="s">
        <v>2</v>
      </c>
      <c r="B20" s="30">
        <v>0</v>
      </c>
      <c r="C20" s="8"/>
    </row>
    <row r="21" spans="1:4" s="9" customFormat="1" x14ac:dyDescent="0.35">
      <c r="A21" s="6"/>
      <c r="B21" s="7"/>
      <c r="C21" s="8"/>
    </row>
    <row r="22" spans="1:4" ht="26" x14ac:dyDescent="0.35">
      <c r="A22" s="79" t="s">
        <v>3</v>
      </c>
      <c r="B22" s="79"/>
      <c r="D22"/>
    </row>
    <row r="23" spans="1:4" ht="15.75" customHeight="1" x14ac:dyDescent="0.35">
      <c r="A23" s="10"/>
      <c r="B23" s="80" t="s">
        <v>4</v>
      </c>
      <c r="D23"/>
    </row>
    <row r="24" spans="1:4" ht="14.25" customHeight="1" x14ac:dyDescent="0.35">
      <c r="A24" s="11" t="s">
        <v>113</v>
      </c>
      <c r="B24" s="80"/>
      <c r="C24" s="12"/>
      <c r="D24"/>
    </row>
    <row r="25" spans="1:4" x14ac:dyDescent="0.35">
      <c r="A25" s="40" t="s">
        <v>5</v>
      </c>
      <c r="B25" s="41"/>
      <c r="C25" s="13"/>
      <c r="D25"/>
    </row>
    <row r="26" spans="1:4" x14ac:dyDescent="0.35">
      <c r="A26" s="61" t="s">
        <v>6</v>
      </c>
      <c r="B26" s="38">
        <v>0</v>
      </c>
      <c r="C26" s="16"/>
      <c r="D26"/>
    </row>
    <row r="27" spans="1:4" x14ac:dyDescent="0.35">
      <c r="A27" s="61" t="s">
        <v>73</v>
      </c>
      <c r="B27" s="38">
        <f>SUM(B28:B32)</f>
        <v>1479766.94</v>
      </c>
      <c r="C27" s="16"/>
      <c r="D27"/>
    </row>
    <row r="28" spans="1:4" x14ac:dyDescent="0.35">
      <c r="A28" s="14" t="s">
        <v>47</v>
      </c>
      <c r="B28" s="21">
        <v>0</v>
      </c>
      <c r="C28" s="16"/>
      <c r="D28"/>
    </row>
    <row r="29" spans="1:4" x14ac:dyDescent="0.35">
      <c r="A29" s="14" t="s">
        <v>48</v>
      </c>
      <c r="B29" s="21">
        <v>0</v>
      </c>
      <c r="C29" s="16"/>
      <c r="D29"/>
    </row>
    <row r="30" spans="1:4" x14ac:dyDescent="0.35">
      <c r="A30" s="14" t="s">
        <v>88</v>
      </c>
      <c r="B30" s="21">
        <v>1437409.63</v>
      </c>
      <c r="C30" s="16"/>
      <c r="D30"/>
    </row>
    <row r="31" spans="1:4" x14ac:dyDescent="0.35">
      <c r="A31" s="14" t="s">
        <v>91</v>
      </c>
      <c r="B31" s="21">
        <v>0</v>
      </c>
      <c r="C31" s="16"/>
      <c r="D31"/>
    </row>
    <row r="32" spans="1:4" x14ac:dyDescent="0.35">
      <c r="A32" s="14" t="s">
        <v>92</v>
      </c>
      <c r="B32" s="21">
        <v>42357.31</v>
      </c>
      <c r="C32" s="16"/>
      <c r="D32"/>
    </row>
    <row r="33" spans="1:4" x14ac:dyDescent="0.35">
      <c r="A33" s="61" t="s">
        <v>74</v>
      </c>
      <c r="B33" s="38">
        <f>SUM(B34:B40)</f>
        <v>9216223.1600000001</v>
      </c>
      <c r="C33" s="16"/>
      <c r="D33"/>
    </row>
    <row r="34" spans="1:4" x14ac:dyDescent="0.35">
      <c r="A34" s="14" t="s">
        <v>49</v>
      </c>
      <c r="B34" s="21">
        <v>0</v>
      </c>
      <c r="C34" s="16"/>
      <c r="D34"/>
    </row>
    <row r="35" spans="1:4" x14ac:dyDescent="0.35">
      <c r="A35" s="14" t="s">
        <v>76</v>
      </c>
      <c r="B35" s="21">
        <v>0</v>
      </c>
      <c r="C35" s="16"/>
      <c r="D35"/>
    </row>
    <row r="36" spans="1:4" x14ac:dyDescent="0.35">
      <c r="A36" s="14" t="s">
        <v>50</v>
      </c>
      <c r="B36" s="21">
        <v>0</v>
      </c>
      <c r="C36" s="16"/>
      <c r="D36"/>
    </row>
    <row r="37" spans="1:4" x14ac:dyDescent="0.35">
      <c r="A37" s="14" t="s">
        <v>51</v>
      </c>
      <c r="B37" s="21">
        <v>0</v>
      </c>
      <c r="C37" s="16"/>
      <c r="D37"/>
    </row>
    <row r="38" spans="1:4" x14ac:dyDescent="0.35">
      <c r="A38" s="14" t="s">
        <v>89</v>
      </c>
      <c r="B38" s="21">
        <v>4209827.43</v>
      </c>
      <c r="C38" s="16"/>
      <c r="D38"/>
    </row>
    <row r="39" spans="1:4" x14ac:dyDescent="0.35">
      <c r="A39" s="14" t="s">
        <v>90</v>
      </c>
      <c r="B39" s="21">
        <v>4968411.25</v>
      </c>
      <c r="C39" s="16"/>
      <c r="D39"/>
    </row>
    <row r="40" spans="1:4" x14ac:dyDescent="0.35">
      <c r="A40" s="14" t="s">
        <v>93</v>
      </c>
      <c r="B40" s="21">
        <v>37984.480000000003</v>
      </c>
      <c r="C40" s="16"/>
      <c r="D40"/>
    </row>
    <row r="41" spans="1:4" x14ac:dyDescent="0.35">
      <c r="A41" s="17" t="s">
        <v>46</v>
      </c>
      <c r="B41" s="18">
        <f>SUM(B26+B27+B33)</f>
        <v>10695990.1</v>
      </c>
      <c r="C41" s="16"/>
      <c r="D41"/>
    </row>
    <row r="42" spans="1:4" x14ac:dyDescent="0.35">
      <c r="A42" s="19"/>
      <c r="B42" s="15"/>
      <c r="C42" s="16"/>
      <c r="D42"/>
    </row>
    <row r="43" spans="1:4" x14ac:dyDescent="0.35">
      <c r="A43" s="40" t="s">
        <v>7</v>
      </c>
      <c r="B43" s="40"/>
      <c r="C43" s="12"/>
      <c r="D43"/>
    </row>
    <row r="44" spans="1:4" x14ac:dyDescent="0.35">
      <c r="A44" s="62" t="s">
        <v>63</v>
      </c>
      <c r="B44" s="38">
        <f>B45+B46+B47</f>
        <v>314666.03999999998</v>
      </c>
      <c r="C44" s="22"/>
      <c r="D44"/>
    </row>
    <row r="45" spans="1:4" x14ac:dyDescent="0.35">
      <c r="A45" s="71" t="s">
        <v>99</v>
      </c>
      <c r="B45" s="67">
        <v>275616.28999999998</v>
      </c>
      <c r="C45" s="22">
        <f>B44+B48</f>
        <v>314666.03999999998</v>
      </c>
      <c r="D45"/>
    </row>
    <row r="46" spans="1:4" x14ac:dyDescent="0.35">
      <c r="A46" s="71" t="s">
        <v>102</v>
      </c>
      <c r="B46" s="67">
        <v>0</v>
      </c>
      <c r="C46" s="22"/>
      <c r="D46"/>
    </row>
    <row r="47" spans="1:4" x14ac:dyDescent="0.35">
      <c r="A47" s="71" t="s">
        <v>103</v>
      </c>
      <c r="B47" s="67">
        <v>39049.75</v>
      </c>
      <c r="C47" s="22"/>
      <c r="D47"/>
    </row>
    <row r="48" spans="1:4" x14ac:dyDescent="0.35">
      <c r="A48" s="62" t="s">
        <v>64</v>
      </c>
      <c r="B48" s="38">
        <v>0</v>
      </c>
      <c r="C48" s="22"/>
      <c r="D48"/>
    </row>
    <row r="49" spans="1:4" x14ac:dyDescent="0.35">
      <c r="A49" s="63" t="s">
        <v>61</v>
      </c>
      <c r="B49" s="38">
        <f>B50+B51</f>
        <v>48678.469999999994</v>
      </c>
      <c r="C49" s="22"/>
      <c r="D49"/>
    </row>
    <row r="50" spans="1:4" x14ac:dyDescent="0.35">
      <c r="A50" s="66" t="s">
        <v>100</v>
      </c>
      <c r="B50" s="67">
        <v>48322.95</v>
      </c>
      <c r="C50" s="22">
        <f>B50+B53+B51</f>
        <v>96359.650000000009</v>
      </c>
      <c r="D50"/>
    </row>
    <row r="51" spans="1:4" x14ac:dyDescent="0.35">
      <c r="A51" s="66" t="s">
        <v>104</v>
      </c>
      <c r="B51" s="67">
        <v>355.52</v>
      </c>
      <c r="C51" s="22"/>
      <c r="D51"/>
    </row>
    <row r="52" spans="1:4" x14ac:dyDescent="0.35">
      <c r="A52" s="63" t="s">
        <v>62</v>
      </c>
      <c r="B52" s="38">
        <f>B53</f>
        <v>47681.18</v>
      </c>
      <c r="C52" s="22"/>
      <c r="D52"/>
    </row>
    <row r="53" spans="1:4" x14ac:dyDescent="0.35">
      <c r="A53" s="66" t="s">
        <v>101</v>
      </c>
      <c r="B53" s="67">
        <v>47681.18</v>
      </c>
      <c r="C53" s="22"/>
      <c r="D53"/>
    </row>
    <row r="54" spans="1:4" x14ac:dyDescent="0.35">
      <c r="A54" s="63" t="s">
        <v>44</v>
      </c>
      <c r="B54" s="38">
        <f>SUM(B55:B58)</f>
        <v>14363.75</v>
      </c>
      <c r="C54" s="22"/>
      <c r="D54"/>
    </row>
    <row r="55" spans="1:4" x14ac:dyDescent="0.35">
      <c r="A55" s="3" t="s">
        <v>66</v>
      </c>
      <c r="B55" s="21">
        <v>300</v>
      </c>
      <c r="C55" s="22"/>
      <c r="D55"/>
    </row>
    <row r="56" spans="1:4" x14ac:dyDescent="0.35">
      <c r="A56" s="3" t="s">
        <v>86</v>
      </c>
      <c r="B56" s="21">
        <v>14063.75</v>
      </c>
      <c r="C56" s="22"/>
      <c r="D56"/>
    </row>
    <row r="57" spans="1:4" x14ac:dyDescent="0.35">
      <c r="A57" s="72" t="s">
        <v>87</v>
      </c>
      <c r="B57" s="21">
        <v>0</v>
      </c>
      <c r="C57" s="22"/>
      <c r="D57"/>
    </row>
    <row r="58" spans="1:4" x14ac:dyDescent="0.35">
      <c r="A58" s="3" t="s">
        <v>85</v>
      </c>
      <c r="B58" s="21">
        <v>0</v>
      </c>
      <c r="C58" s="22"/>
      <c r="D58"/>
    </row>
    <row r="59" spans="1:4" x14ac:dyDescent="0.35">
      <c r="A59" s="23" t="s">
        <v>56</v>
      </c>
      <c r="B59" s="24">
        <f>SUM(B44+B48+B49+B52+B54)</f>
        <v>425389.43999999994</v>
      </c>
      <c r="C59" s="25"/>
      <c r="D59"/>
    </row>
    <row r="60" spans="1:4" x14ac:dyDescent="0.35">
      <c r="A60" s="26"/>
      <c r="B60" s="27"/>
      <c r="C60" s="25"/>
      <c r="D60"/>
    </row>
    <row r="61" spans="1:4" x14ac:dyDescent="0.35">
      <c r="A61" s="42" t="s">
        <v>8</v>
      </c>
      <c r="B61" s="43"/>
      <c r="C61" s="25"/>
      <c r="D61"/>
    </row>
    <row r="62" spans="1:4" x14ac:dyDescent="0.35">
      <c r="A62" s="62" t="s">
        <v>60</v>
      </c>
      <c r="B62" s="38">
        <f>B64+B63</f>
        <v>2603696.9</v>
      </c>
      <c r="C62" s="25"/>
      <c r="D62"/>
    </row>
    <row r="63" spans="1:4" x14ac:dyDescent="0.35">
      <c r="A63" s="20" t="s">
        <v>106</v>
      </c>
      <c r="B63" s="21">
        <v>2603696.9</v>
      </c>
      <c r="C63" s="25"/>
      <c r="D63"/>
    </row>
    <row r="64" spans="1:4" x14ac:dyDescent="0.35">
      <c r="A64" s="20" t="s">
        <v>105</v>
      </c>
      <c r="B64" s="21">
        <v>0</v>
      </c>
      <c r="C64" s="25"/>
      <c r="D64"/>
    </row>
    <row r="65" spans="1:4" x14ac:dyDescent="0.35">
      <c r="A65" s="62" t="s">
        <v>40</v>
      </c>
      <c r="B65" s="38">
        <f>B66</f>
        <v>499557.73</v>
      </c>
      <c r="C65" s="25"/>
      <c r="D65"/>
    </row>
    <row r="66" spans="1:4" x14ac:dyDescent="0.35">
      <c r="A66" s="20" t="s">
        <v>59</v>
      </c>
      <c r="B66" s="21">
        <v>499557.73</v>
      </c>
      <c r="C66" s="25"/>
      <c r="D66"/>
    </row>
    <row r="67" spans="1:4" x14ac:dyDescent="0.35">
      <c r="A67" s="23" t="s">
        <v>57</v>
      </c>
      <c r="B67" s="28">
        <f>B62+B65</f>
        <v>3103254.63</v>
      </c>
      <c r="C67" s="25"/>
      <c r="D67"/>
    </row>
    <row r="68" spans="1:4" s="32" customFormat="1" x14ac:dyDescent="0.35">
      <c r="A68" s="29"/>
      <c r="B68" s="30"/>
      <c r="C68" s="31"/>
    </row>
    <row r="69" spans="1:4" x14ac:dyDescent="0.35">
      <c r="A69" s="44" t="s">
        <v>9</v>
      </c>
      <c r="B69" s="45"/>
      <c r="C69" s="8"/>
      <c r="D69"/>
    </row>
    <row r="70" spans="1:4" x14ac:dyDescent="0.35">
      <c r="A70" s="33" t="s">
        <v>107</v>
      </c>
      <c r="B70" s="21">
        <v>1407806.84</v>
      </c>
      <c r="C70" s="8"/>
      <c r="D70"/>
    </row>
    <row r="71" spans="1:4" x14ac:dyDescent="0.35">
      <c r="A71" s="20" t="s">
        <v>108</v>
      </c>
      <c r="B71" s="21">
        <v>0</v>
      </c>
      <c r="C71" s="8"/>
      <c r="D71"/>
    </row>
    <row r="72" spans="1:4" x14ac:dyDescent="0.35">
      <c r="A72" s="29" t="s">
        <v>10</v>
      </c>
      <c r="B72" s="38">
        <f>B70+B71</f>
        <v>1407806.84</v>
      </c>
      <c r="C72" s="8"/>
      <c r="D72"/>
    </row>
    <row r="73" spans="1:4" x14ac:dyDescent="0.35">
      <c r="A73" s="3" t="s">
        <v>41</v>
      </c>
      <c r="B73" s="27">
        <v>0</v>
      </c>
      <c r="C73" s="8"/>
      <c r="D73"/>
    </row>
    <row r="74" spans="1:4" x14ac:dyDescent="0.35">
      <c r="A74" s="29" t="s">
        <v>11</v>
      </c>
      <c r="B74" s="68">
        <f>B73</f>
        <v>0</v>
      </c>
      <c r="C74" s="8"/>
      <c r="D74"/>
    </row>
    <row r="75" spans="1:4" x14ac:dyDescent="0.35">
      <c r="A75" s="42" t="s">
        <v>58</v>
      </c>
      <c r="B75" s="46">
        <f>B72+B74</f>
        <v>1407806.84</v>
      </c>
      <c r="C75" s="8"/>
      <c r="D75"/>
    </row>
    <row r="76" spans="1:4" s="32" customFormat="1" x14ac:dyDescent="0.35">
      <c r="A76" s="29"/>
      <c r="B76" s="30"/>
      <c r="C76" s="31"/>
    </row>
    <row r="77" spans="1:4" x14ac:dyDescent="0.35">
      <c r="A77" s="42" t="s">
        <v>12</v>
      </c>
      <c r="B77" s="47"/>
      <c r="C77" s="8"/>
      <c r="D77"/>
    </row>
    <row r="78" spans="1:4" x14ac:dyDescent="0.35">
      <c r="A78" s="42" t="s">
        <v>13</v>
      </c>
      <c r="B78" s="42"/>
      <c r="C78" s="12"/>
      <c r="D78"/>
    </row>
    <row r="79" spans="1:4" x14ac:dyDescent="0.35">
      <c r="A79" s="64" t="s">
        <v>14</v>
      </c>
      <c r="B79" s="38">
        <v>1025500.43</v>
      </c>
      <c r="C79" s="22"/>
      <c r="D79"/>
    </row>
    <row r="80" spans="1:4" x14ac:dyDescent="0.35">
      <c r="A80" s="65" t="s">
        <v>15</v>
      </c>
      <c r="B80" s="38">
        <v>950622.07</v>
      </c>
      <c r="C80" s="22"/>
      <c r="D80"/>
    </row>
    <row r="81" spans="1:4" x14ac:dyDescent="0.35">
      <c r="A81" s="65" t="s">
        <v>16</v>
      </c>
      <c r="B81" s="38">
        <v>554043.62</v>
      </c>
      <c r="C81" s="22"/>
      <c r="D81"/>
    </row>
    <row r="82" spans="1:4" x14ac:dyDescent="0.35">
      <c r="A82" s="64" t="s">
        <v>17</v>
      </c>
      <c r="B82" s="38">
        <v>0</v>
      </c>
      <c r="C82" s="22"/>
      <c r="D82"/>
    </row>
    <row r="83" spans="1:4" x14ac:dyDescent="0.35">
      <c r="A83" s="64" t="s">
        <v>18</v>
      </c>
      <c r="B83" s="38">
        <v>149079</v>
      </c>
      <c r="C83" s="22"/>
      <c r="D83"/>
    </row>
    <row r="84" spans="1:4" x14ac:dyDescent="0.35">
      <c r="A84" s="64" t="s">
        <v>19</v>
      </c>
      <c r="B84" s="38">
        <f>SUM(B85:B86)</f>
        <v>264750.68</v>
      </c>
      <c r="C84" s="22"/>
      <c r="D84"/>
    </row>
    <row r="85" spans="1:4" x14ac:dyDescent="0.35">
      <c r="A85" s="55" t="s">
        <v>52</v>
      </c>
      <c r="B85" s="21">
        <v>261783.87</v>
      </c>
      <c r="C85" s="22"/>
      <c r="D85"/>
    </row>
    <row r="86" spans="1:4" x14ac:dyDescent="0.35">
      <c r="A86" s="55" t="s">
        <v>53</v>
      </c>
      <c r="B86" s="21">
        <v>2966.81</v>
      </c>
      <c r="C86" s="22"/>
      <c r="D86"/>
    </row>
    <row r="87" spans="1:4" ht="29" x14ac:dyDescent="0.35">
      <c r="A87" s="64" t="s">
        <v>20</v>
      </c>
      <c r="B87" s="38">
        <v>158553.93</v>
      </c>
      <c r="C87" s="22"/>
      <c r="D87"/>
    </row>
    <row r="88" spans="1:4" x14ac:dyDescent="0.35">
      <c r="A88" s="64" t="s">
        <v>45</v>
      </c>
      <c r="B88" s="38">
        <f>B89+B90</f>
        <v>0</v>
      </c>
      <c r="C88" s="22"/>
      <c r="D88"/>
    </row>
    <row r="89" spans="1:4" x14ac:dyDescent="0.35">
      <c r="A89" s="69" t="s">
        <v>81</v>
      </c>
      <c r="B89" s="21">
        <v>0</v>
      </c>
      <c r="C89" s="22"/>
      <c r="D89"/>
    </row>
    <row r="90" spans="1:4" x14ac:dyDescent="0.35">
      <c r="A90" s="69" t="s">
        <v>112</v>
      </c>
      <c r="B90" s="21">
        <v>0</v>
      </c>
      <c r="C90" s="22"/>
      <c r="D90"/>
    </row>
    <row r="91" spans="1:4" x14ac:dyDescent="0.35">
      <c r="A91" s="54" t="s">
        <v>54</v>
      </c>
      <c r="B91" s="28">
        <f>SUM(B79+B80+B81+B82+B83+B84+B87+B88)</f>
        <v>3102549.7300000004</v>
      </c>
      <c r="C91" s="22"/>
      <c r="D91"/>
    </row>
    <row r="92" spans="1:4" x14ac:dyDescent="0.35">
      <c r="A92" s="54"/>
      <c r="B92" s="21"/>
      <c r="C92" s="22"/>
      <c r="D92"/>
    </row>
    <row r="93" spans="1:4" x14ac:dyDescent="0.35">
      <c r="A93" s="42" t="s">
        <v>21</v>
      </c>
      <c r="B93" s="42"/>
      <c r="C93" s="25"/>
      <c r="D93"/>
    </row>
    <row r="94" spans="1:4" x14ac:dyDescent="0.35">
      <c r="A94" s="55" t="s">
        <v>22</v>
      </c>
      <c r="B94" s="21">
        <v>316238.84999999998</v>
      </c>
      <c r="C94" s="25"/>
      <c r="D94"/>
    </row>
    <row r="95" spans="1:4" x14ac:dyDescent="0.35">
      <c r="A95" s="55" t="s">
        <v>23</v>
      </c>
      <c r="B95" s="27">
        <v>0</v>
      </c>
      <c r="C95" s="25"/>
      <c r="D95"/>
    </row>
    <row r="96" spans="1:4" x14ac:dyDescent="0.35">
      <c r="A96" s="55" t="s">
        <v>24</v>
      </c>
      <c r="B96" s="27">
        <v>0</v>
      </c>
      <c r="C96" s="25"/>
      <c r="D96"/>
    </row>
    <row r="97" spans="1:5" x14ac:dyDescent="0.35">
      <c r="A97" s="55" t="s">
        <v>43</v>
      </c>
      <c r="B97" s="27">
        <v>0</v>
      </c>
      <c r="C97" s="25"/>
      <c r="D97"/>
    </row>
    <row r="98" spans="1:5" x14ac:dyDescent="0.35">
      <c r="A98" s="54" t="s">
        <v>36</v>
      </c>
      <c r="B98" s="58">
        <f>SUM(B94:B97)</f>
        <v>316238.84999999998</v>
      </c>
      <c r="C98" s="8"/>
      <c r="D98" s="36">
        <f>B41+B59-B99-B104</f>
        <v>7698542.0799999991</v>
      </c>
    </row>
    <row r="99" spans="1:5" ht="14.25" customHeight="1" x14ac:dyDescent="0.35">
      <c r="A99" s="54" t="s">
        <v>55</v>
      </c>
      <c r="B99" s="58">
        <f>B91+B98</f>
        <v>3418788.5800000005</v>
      </c>
      <c r="C99" s="8"/>
      <c r="D99" s="36">
        <f>B122-D98</f>
        <v>0</v>
      </c>
    </row>
    <row r="100" spans="1:5" x14ac:dyDescent="0.35">
      <c r="A100" s="54"/>
      <c r="B100" s="27"/>
      <c r="C100" s="8"/>
      <c r="D100"/>
    </row>
    <row r="101" spans="1:5" x14ac:dyDescent="0.35">
      <c r="A101" s="44" t="s">
        <v>25</v>
      </c>
      <c r="B101" s="45"/>
      <c r="C101" s="8"/>
      <c r="D101" s="36"/>
    </row>
    <row r="102" spans="1:5" x14ac:dyDescent="0.35">
      <c r="A102" s="55" t="s">
        <v>26</v>
      </c>
      <c r="B102" s="27">
        <v>0</v>
      </c>
      <c r="C102" s="25"/>
      <c r="D102" s="36"/>
      <c r="E102" s="37"/>
    </row>
    <row r="103" spans="1:5" x14ac:dyDescent="0.35">
      <c r="A103" s="55" t="s">
        <v>27</v>
      </c>
      <c r="B103" s="56">
        <v>4048.88</v>
      </c>
      <c r="C103" s="1"/>
      <c r="D103" s="36"/>
    </row>
    <row r="104" spans="1:5" x14ac:dyDescent="0.35">
      <c r="A104" s="54" t="s">
        <v>65</v>
      </c>
      <c r="B104" s="57">
        <f>B102+B103</f>
        <v>4048.88</v>
      </c>
      <c r="C104" s="1"/>
      <c r="D104"/>
    </row>
    <row r="105" spans="1:5" s="32" customFormat="1" x14ac:dyDescent="0.35">
      <c r="A105" s="81"/>
      <c r="B105" s="81"/>
      <c r="C105" s="34"/>
    </row>
    <row r="106" spans="1:5" x14ac:dyDescent="0.35">
      <c r="A106" s="40" t="s">
        <v>114</v>
      </c>
      <c r="B106" s="48"/>
      <c r="C106" s="16"/>
      <c r="D106"/>
    </row>
    <row r="107" spans="1:5" x14ac:dyDescent="0.35">
      <c r="A107" s="70" t="s">
        <v>28</v>
      </c>
      <c r="B107" s="38">
        <v>0</v>
      </c>
      <c r="C107" s="16"/>
      <c r="D107" s="36"/>
    </row>
    <row r="108" spans="1:5" x14ac:dyDescent="0.35">
      <c r="A108" s="70" t="s">
        <v>72</v>
      </c>
      <c r="B108" s="38">
        <f>SUM(B109:B113)</f>
        <v>81407.06</v>
      </c>
      <c r="C108" s="16"/>
      <c r="D108" s="36"/>
    </row>
    <row r="109" spans="1:5" x14ac:dyDescent="0.35">
      <c r="A109" s="14" t="s">
        <v>67</v>
      </c>
      <c r="B109" s="21">
        <v>0</v>
      </c>
      <c r="C109" s="16"/>
      <c r="D109" s="36"/>
    </row>
    <row r="110" spans="1:5" x14ac:dyDescent="0.35">
      <c r="A110" s="14" t="s">
        <v>68</v>
      </c>
      <c r="B110" s="21">
        <v>0</v>
      </c>
      <c r="C110" s="16"/>
      <c r="D110" s="36">
        <f>B107+B108+B114-B122</f>
        <v>0</v>
      </c>
    </row>
    <row r="111" spans="1:5" x14ac:dyDescent="0.35">
      <c r="A111" s="14" t="s">
        <v>94</v>
      </c>
      <c r="B111" s="21">
        <v>0</v>
      </c>
      <c r="C111" s="16"/>
      <c r="D111" s="36"/>
    </row>
    <row r="112" spans="1:5" x14ac:dyDescent="0.35">
      <c r="A112" s="14" t="s">
        <v>96</v>
      </c>
      <c r="B112" s="21">
        <v>0</v>
      </c>
      <c r="C112" s="16"/>
      <c r="D112" s="36"/>
    </row>
    <row r="113" spans="1:5" x14ac:dyDescent="0.35">
      <c r="A113" s="14" t="s">
        <v>97</v>
      </c>
      <c r="B113" s="21">
        <v>81407.06</v>
      </c>
      <c r="C113" s="16"/>
      <c r="D113" s="36"/>
    </row>
    <row r="114" spans="1:5" x14ac:dyDescent="0.35">
      <c r="A114" s="70" t="s">
        <v>71</v>
      </c>
      <c r="B114" s="38">
        <f>SUM(B115:B121)</f>
        <v>7617135.0199999996</v>
      </c>
      <c r="C114" s="16"/>
      <c r="D114"/>
    </row>
    <row r="115" spans="1:5" x14ac:dyDescent="0.35">
      <c r="A115" s="14" t="s">
        <v>69</v>
      </c>
      <c r="B115" s="21">
        <v>0</v>
      </c>
      <c r="C115" s="16"/>
      <c r="D115"/>
    </row>
    <row r="116" spans="1:5" x14ac:dyDescent="0.35">
      <c r="A116" s="14" t="s">
        <v>80</v>
      </c>
      <c r="B116" s="21">
        <v>0</v>
      </c>
      <c r="C116" s="16"/>
      <c r="D116"/>
    </row>
    <row r="117" spans="1:5" x14ac:dyDescent="0.35">
      <c r="A117" s="14" t="s">
        <v>70</v>
      </c>
      <c r="B117" s="21">
        <v>0</v>
      </c>
      <c r="C117" s="16"/>
      <c r="D117"/>
    </row>
    <row r="118" spans="1:5" x14ac:dyDescent="0.35">
      <c r="A118" s="14" t="s">
        <v>75</v>
      </c>
      <c r="B118" s="21">
        <v>0</v>
      </c>
      <c r="C118" s="16"/>
      <c r="D118"/>
    </row>
    <row r="119" spans="1:5" x14ac:dyDescent="0.35">
      <c r="A119" s="14" t="s">
        <v>110</v>
      </c>
      <c r="B119" s="21">
        <v>3062260.32</v>
      </c>
      <c r="C119" s="16"/>
      <c r="D119"/>
    </row>
    <row r="120" spans="1:5" x14ac:dyDescent="0.35">
      <c r="A120" s="14" t="s">
        <v>95</v>
      </c>
      <c r="B120" s="21">
        <v>4516534.7</v>
      </c>
      <c r="C120" s="16"/>
      <c r="D120"/>
    </row>
    <row r="121" spans="1:5" x14ac:dyDescent="0.35">
      <c r="A121" s="14" t="s">
        <v>98</v>
      </c>
      <c r="B121" s="21">
        <v>38340</v>
      </c>
      <c r="C121" s="16"/>
      <c r="D121"/>
    </row>
    <row r="122" spans="1:5" x14ac:dyDescent="0.35">
      <c r="A122" s="54" t="s">
        <v>37</v>
      </c>
      <c r="B122" s="53">
        <f>(B41+B59)-(B99+B104)</f>
        <v>7698542.0799999982</v>
      </c>
      <c r="C122" s="16"/>
      <c r="D122" s="36"/>
    </row>
    <row r="123" spans="1:5" x14ac:dyDescent="0.35">
      <c r="A123" t="s">
        <v>38</v>
      </c>
      <c r="B123" s="27"/>
      <c r="C123" s="1"/>
    </row>
    <row r="124" spans="1:5" x14ac:dyDescent="0.35">
      <c r="A124" s="49" t="s">
        <v>29</v>
      </c>
      <c r="B124" s="50"/>
      <c r="C124" s="1"/>
      <c r="E124" s="37"/>
    </row>
    <row r="125" spans="1:5" x14ac:dyDescent="0.35">
      <c r="A125" s="52" t="s">
        <v>78</v>
      </c>
      <c r="B125" s="53">
        <v>0</v>
      </c>
      <c r="C125" s="1"/>
    </row>
    <row r="126" spans="1:5" x14ac:dyDescent="0.35">
      <c r="A126" s="52" t="s">
        <v>30</v>
      </c>
      <c r="B126" s="53">
        <v>0</v>
      </c>
      <c r="C126" s="1"/>
    </row>
    <row r="127" spans="1:5" x14ac:dyDescent="0.35">
      <c r="A127" s="52" t="s">
        <v>79</v>
      </c>
      <c r="B127" s="53">
        <v>0</v>
      </c>
      <c r="C127" s="1"/>
    </row>
    <row r="128" spans="1:5" x14ac:dyDescent="0.35">
      <c r="A128" s="49" t="s">
        <v>31</v>
      </c>
      <c r="B128" s="51">
        <f>B125+B126+B127</f>
        <v>0</v>
      </c>
    </row>
    <row r="129" spans="1:2" x14ac:dyDescent="0.35">
      <c r="A129" s="73" t="s">
        <v>77</v>
      </c>
      <c r="B129" s="73"/>
    </row>
    <row r="130" spans="1:2" ht="43.5" x14ac:dyDescent="0.35">
      <c r="A130" s="73" t="s">
        <v>109</v>
      </c>
      <c r="B130" s="73"/>
    </row>
    <row r="131" spans="1:2" x14ac:dyDescent="0.35">
      <c r="A131" s="60"/>
      <c r="B131" s="59"/>
    </row>
    <row r="132" spans="1:2" x14ac:dyDescent="0.35">
      <c r="A132" s="39" t="s">
        <v>82</v>
      </c>
      <c r="B132" s="35" t="s">
        <v>115</v>
      </c>
    </row>
    <row r="133" spans="1:2" x14ac:dyDescent="0.35">
      <c r="B133" s="35"/>
    </row>
    <row r="134" spans="1:2" x14ac:dyDescent="0.35">
      <c r="B134" s="35"/>
    </row>
  </sheetData>
  <mergeCells count="10">
    <mergeCell ref="A14:B14"/>
    <mergeCell ref="A22:B22"/>
    <mergeCell ref="B23:B24"/>
    <mergeCell ref="A105:B105"/>
    <mergeCell ref="A17:B17"/>
    <mergeCell ref="A1:B1"/>
    <mergeCell ref="A2:B7"/>
    <mergeCell ref="A8:B9"/>
    <mergeCell ref="A10:B10"/>
    <mergeCell ref="A12:B12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57" fitToHeight="0" orientation="portrait" horizontalDpi="300" verticalDpi="300" r:id="rId1"/>
  <ignoredErrors>
    <ignoredError sqref="B8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04.2025</vt:lpstr>
      <vt:lpstr>'04.2025'!Area_de_impressao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Financeiro Demandas Gerais</cp:lastModifiedBy>
  <cp:revision>1</cp:revision>
  <cp:lastPrinted>2025-05-08T20:33:48Z</cp:lastPrinted>
  <dcterms:created xsi:type="dcterms:W3CDTF">2021-09-23T15:15:02Z</dcterms:created>
  <dcterms:modified xsi:type="dcterms:W3CDTF">2025-05-08T20:34:51Z</dcterms:modified>
  <dc:language>pt-BR</dc:language>
</cp:coreProperties>
</file>