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52-sara\Documents\Modelos\Retificação HECAD Transparência\Fevereiro\"/>
    </mc:Choice>
  </mc:AlternateContent>
  <xr:revisionPtr revIDLastSave="0" documentId="13_ncr:1_{EA622003-1A14-4ED0-8B4A-AEF938E45ECE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rodução" sheetId="29" r:id="rId1"/>
    <sheet name="Indicadores de Desempenho" sheetId="30" r:id="rId2"/>
  </sheets>
  <definedNames>
    <definedName name="_xlnm.Print_Area" localSheetId="1">'Indicadores de Desempenho'!$B$2:$D$77</definedName>
    <definedName name="_xlnm.Print_Area" localSheetId="0">Produção!$B$1:$D$145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9" l="1"/>
  <c r="D32" i="30" l="1"/>
  <c r="D12" i="30" l="1"/>
  <c r="D122" i="29" l="1"/>
  <c r="D123" i="29" s="1"/>
  <c r="D110" i="29"/>
  <c r="C38" i="29"/>
  <c r="D93" i="29"/>
  <c r="C93" i="29"/>
  <c r="C80" i="29"/>
  <c r="D80" i="29"/>
  <c r="D28" i="29" l="1"/>
  <c r="D22" i="30" l="1"/>
  <c r="D10" i="30"/>
  <c r="D43" i="30" l="1"/>
  <c r="D52" i="30" l="1"/>
  <c r="D46" i="30" l="1"/>
  <c r="D40" i="30"/>
  <c r="D28" i="30"/>
  <c r="D31" i="30"/>
  <c r="D19" i="30" l="1"/>
  <c r="D14" i="30" l="1"/>
  <c r="C19" i="29" l="1"/>
  <c r="C13" i="29"/>
  <c r="D67" i="29" l="1"/>
  <c r="D36" i="29" l="1"/>
  <c r="D38" i="29" s="1"/>
  <c r="D13" i="29"/>
  <c r="D15" i="30" l="1"/>
  <c r="D13" i="30" s="1"/>
  <c r="D19" i="29" l="1"/>
  <c r="D17" i="30" l="1"/>
  <c r="D37" i="30" l="1"/>
  <c r="D34" i="30"/>
  <c r="D16" i="30"/>
  <c r="D18" i="30" l="1"/>
</calcChain>
</file>

<file path=xl/sharedStrings.xml><?xml version="1.0" encoding="utf-8"?>
<sst xmlns="http://schemas.openxmlformats.org/spreadsheetml/2006/main" count="223" uniqueCount="163">
  <si>
    <t>Total</t>
  </si>
  <si>
    <t>Tomografia</t>
  </si>
  <si>
    <t>Taxa de Ocupação Hospitalar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</si>
  <si>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</si>
  <si>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</si>
  <si>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</si>
  <si>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</si>
  <si>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</si>
  <si>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</si>
  <si>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</si>
  <si>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</si>
  <si>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</si>
  <si>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</si>
  <si>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</si>
  <si>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</si>
  <si>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</si>
  <si>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</si>
  <si>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</si>
  <si>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</si>
  <si>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</si>
  <si>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</si>
  <si>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</si>
  <si>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</si>
  <si>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 xml:space="preserve"> Clínica Cirúrgica Pediátrica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</si>
  <si>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</si>
  <si>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</si>
  <si>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</si>
  <si>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</si>
  <si>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</si>
  <si>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</si>
  <si>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</si>
  <si>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</si>
  <si>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</si>
  <si>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</si>
  <si>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</si>
  <si>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</si>
  <si>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</si>
  <si>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</si>
  <si>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</si>
  <si>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</si>
  <si>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</si>
  <si>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</si>
  <si>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</si>
  <si>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</si>
  <si>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</si>
  <si>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</si>
  <si>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</si>
  <si>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</si>
  <si>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</si>
  <si>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</si>
  <si>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</si>
  <si>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</si>
  <si>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</si>
  <si>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</si>
  <si>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</si>
  <si>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</si>
  <si>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</si>
  <si>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</si>
  <si>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</si>
  <si>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</si>
  <si>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</si>
  <si>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</si>
  <si>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</si>
  <si>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</si>
  <si>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</si>
  <si>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</si>
  <si>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-</t>
  </si>
  <si>
    <t>Cardiologia Clínica</t>
  </si>
  <si>
    <t>Cirurgia Plástica</t>
  </si>
  <si>
    <t>Ginecologia (infantil-puberal)</t>
  </si>
  <si>
    <t>AACR - Branco</t>
  </si>
  <si>
    <t>Total de exames de imagem realizados no período mutiplicado (exames externos)</t>
  </si>
  <si>
    <t>Meta/Mensal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</si>
  <si>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</si>
  <si>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</si>
  <si>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</si>
  <si>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</si>
  <si>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</si>
  <si>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</si>
  <si>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</si>
  <si>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</si>
  <si>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</si>
  <si>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</si>
  <si>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</si>
  <si>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</si>
  <si>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</si>
  <si>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</si>
  <si>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</si>
  <si>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</si>
  <si>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</si>
  <si>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</si>
  <si>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</si>
  <si>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</si>
  <si>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</si>
  <si>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</si>
  <si>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</si>
  <si>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</si>
  <si>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</si>
  <si>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</si>
  <si>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</si>
  <si>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</si>
  <si>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</si>
  <si>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</si>
  <si>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</si>
  <si>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</si>
  <si>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</si>
  <si>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</si>
  <si>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</si>
  <si>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</si>
  <si>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</si>
  <si>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</si>
  <si>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</si>
  <si>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</si>
  <si>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</si>
  <si>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Cirurgias Eletivas</t>
  </si>
  <si>
    <t>Hospital Estadual da Criança e do Adolescente (HECAD)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</si>
  <si>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</si>
  <si>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</si>
  <si>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</si>
  <si>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</si>
  <si>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</si>
  <si>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</si>
  <si>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</si>
  <si>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</si>
  <si>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</si>
  <si>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</si>
  <si>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</si>
  <si>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</si>
  <si>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</si>
  <si>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</si>
  <si>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</si>
  <si>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</si>
  <si>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</si>
  <si>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</si>
  <si>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</si>
  <si>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</si>
  <si>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</si>
  <si>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</si>
  <si>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</si>
  <si>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</si>
  <si>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</si>
  <si>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</si>
  <si>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</si>
  <si>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</si>
  <si>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</si>
  <si>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</si>
  <si>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</si>
  <si>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</si>
  <si>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</si>
  <si>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</si>
  <si>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</si>
  <si>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</si>
  <si>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</si>
  <si>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</si>
  <si>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</si>
  <si>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</si>
  <si>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</si>
  <si>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</si>
  <si>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t>O indicador deverá ser informado pela PARCEIRA PRIVADA, separadamente, para efeitio de acompanhamento.</t>
  </si>
  <si>
    <t>FEVEREIRO/2025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</si>
  <si>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Janeiro/2025:</t>
    </r>
  </si>
  <si>
    <t>***O indicador referente à competência do mês de Fevereiro/25 será apresentado no mês subsequente devido as informações ainda estarem em apuração.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</si>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</sst>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.0%"/>
    <numFmt numFmtId="167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8" fillId="2" borderId="0" applyBorder="0" applyProtection="0"/>
    <xf numFmtId="0" fontId="8" fillId="3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12" fillId="0" borderId="0" applyBorder="0" applyProtection="0"/>
    <xf numFmtId="9" fontId="5" fillId="0" borderId="0" applyBorder="0" applyProtection="0"/>
    <xf numFmtId="43" fontId="5" fillId="0" borderId="0" applyFont="0" applyFill="0" applyBorder="0" applyAlignment="0" applyProtection="0"/>
  </cellStyleXfs>
  <cellXfs count="155">
    <xf numFmtId="0" fontId="0" fillId="0" borderId="0" xfId="0"/>
    <xf numFmtId="0" fontId="5" fillId="0" borderId="0" xfId="3"/>
    <xf numFmtId="0" fontId="6" fillId="0" borderId="0" xfId="3" applyFont="1" applyAlignment="1">
      <alignment horizontal="center" vertical="center"/>
    </xf>
    <xf numFmtId="0" fontId="5" fillId="6" borderId="0" xfId="3" applyFill="1"/>
    <xf numFmtId="0" fontId="15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16" fillId="0" borderId="1" xfId="3" applyFont="1" applyBorder="1" applyAlignment="1">
      <alignment horizontal="right" vertical="center" wrapText="1"/>
    </xf>
    <xf numFmtId="0" fontId="6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18" fillId="7" borderId="1" xfId="3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0" xfId="3" applyAlignment="1">
      <alignment horizontal="center" vertical="center"/>
    </xf>
    <xf numFmtId="0" fontId="13" fillId="0" borderId="0" xfId="3" applyFont="1" applyAlignment="1">
      <alignment horizontal="center" vertical="center"/>
    </xf>
    <xf numFmtId="43" fontId="0" fillId="0" borderId="0" xfId="4" applyFont="1" applyAlignment="1">
      <alignment horizontal="center" vertical="center"/>
    </xf>
    <xf numFmtId="0" fontId="13" fillId="0" borderId="0" xfId="3" applyFont="1" applyAlignment="1">
      <alignment vertical="center"/>
    </xf>
    <xf numFmtId="0" fontId="5" fillId="0" borderId="0" xfId="3" applyAlignment="1">
      <alignment vertical="center"/>
    </xf>
    <xf numFmtId="9" fontId="6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43" fontId="0" fillId="0" borderId="0" xfId="4" applyFont="1" applyBorder="1"/>
    <xf numFmtId="0" fontId="7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167" fontId="13" fillId="0" borderId="0" xfId="3" applyNumberFormat="1" applyFont="1" applyAlignment="1">
      <alignment vertical="center"/>
    </xf>
    <xf numFmtId="167" fontId="5" fillId="0" borderId="0" xfId="3" applyNumberFormat="1" applyAlignment="1">
      <alignment vertical="center"/>
    </xf>
    <xf numFmtId="3" fontId="6" fillId="8" borderId="1" xfId="0" applyNumberFormat="1" applyFont="1" applyFill="1" applyBorder="1" applyAlignment="1">
      <alignment horizontal="center" vertical="center" wrapText="1"/>
    </xf>
    <xf numFmtId="0" fontId="5" fillId="0" borderId="0" xfId="3" applyAlignment="1">
      <alignment horizontal="left"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49" fontId="18" fillId="7" borderId="1" xfId="3" applyNumberFormat="1" applyFont="1" applyFill="1" applyBorder="1" applyAlignment="1">
      <alignment horizontal="center" vertical="center" wrapText="1"/>
    </xf>
    <xf numFmtId="3" fontId="7" fillId="0" borderId="1" xfId="3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6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 wrapText="1"/>
    </xf>
    <xf numFmtId="0" fontId="26" fillId="0" borderId="0" xfId="3" applyFont="1" applyAlignment="1">
      <alignment horizontal="left" vertical="center"/>
    </xf>
    <xf numFmtId="43" fontId="27" fillId="0" borderId="0" xfId="4" applyFont="1" applyBorder="1" applyAlignment="1">
      <alignment vertical="center"/>
    </xf>
    <xf numFmtId="0" fontId="5" fillId="0" borderId="0" xfId="3" applyAlignment="1">
      <alignment horizontal="left" vertical="top" wrapText="1"/>
    </xf>
    <xf numFmtId="10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28" fillId="0" borderId="0" xfId="3" applyFont="1" applyAlignment="1">
      <alignment vertical="center"/>
    </xf>
    <xf numFmtId="0" fontId="6" fillId="0" borderId="1" xfId="3" applyFont="1" applyBorder="1" applyAlignment="1">
      <alignment horizontal="justify" vertical="justify" wrapText="1"/>
    </xf>
    <xf numFmtId="3" fontId="24" fillId="0" borderId="0" xfId="3" applyNumberFormat="1" applyFont="1" applyAlignment="1">
      <alignment horizontal="left"/>
    </xf>
    <xf numFmtId="0" fontId="16" fillId="0" borderId="0" xfId="3" applyFont="1" applyAlignment="1">
      <alignment horizontal="right" vertical="center" wrapText="1"/>
    </xf>
    <xf numFmtId="0" fontId="14" fillId="0" borderId="0" xfId="3" applyFont="1" applyAlignment="1">
      <alignment horizontal="center" vertical="center" wrapText="1"/>
    </xf>
    <xf numFmtId="0" fontId="29" fillId="0" borderId="0" xfId="3" applyFont="1" applyAlignment="1">
      <alignment horizontal="left" vertical="center" wrapText="1"/>
    </xf>
    <xf numFmtId="3" fontId="5" fillId="0" borderId="0" xfId="3" applyNumberFormat="1"/>
    <xf numFmtId="3" fontId="21" fillId="8" borderId="1" xfId="0" applyNumberFormat="1" applyFont="1" applyFill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31" fillId="10" borderId="1" xfId="3" applyFont="1" applyFill="1" applyBorder="1" applyAlignment="1">
      <alignment horizontal="center" vertical="center" wrapText="1"/>
    </xf>
    <xf numFmtId="3" fontId="30" fillId="0" borderId="1" xfId="3" applyNumberFormat="1" applyFont="1" applyBorder="1" applyAlignment="1">
      <alignment horizontal="center" vertical="center" wrapText="1"/>
    </xf>
    <xf numFmtId="3" fontId="31" fillId="10" borderId="1" xfId="3" applyNumberFormat="1" applyFont="1" applyFill="1" applyBorder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33" fillId="0" borderId="0" xfId="3" applyFont="1" applyAlignment="1">
      <alignment horizontal="left" vertical="center" wrapText="1"/>
    </xf>
    <xf numFmtId="0" fontId="23" fillId="6" borderId="0" xfId="3" applyFont="1" applyFill="1" applyAlignment="1">
      <alignment vertical="center"/>
    </xf>
    <xf numFmtId="0" fontId="25" fillId="0" borderId="0" xfId="3" applyFont="1" applyAlignment="1">
      <alignment horizontal="center" vertical="center" wrapText="1"/>
    </xf>
    <xf numFmtId="0" fontId="25" fillId="0" borderId="0" xfId="3" applyFont="1" applyAlignment="1">
      <alignment horizontal="left" vertical="center"/>
    </xf>
    <xf numFmtId="0" fontId="23" fillId="0" borderId="3" xfId="3" applyFont="1" applyBorder="1" applyAlignment="1">
      <alignment vertical="center"/>
    </xf>
    <xf numFmtId="0" fontId="23" fillId="0" borderId="0" xfId="3" applyFont="1" applyAlignment="1">
      <alignment vertical="center"/>
    </xf>
    <xf numFmtId="2" fontId="5" fillId="0" borderId="0" xfId="3" applyNumberFormat="1" applyAlignment="1">
      <alignment vertical="center"/>
    </xf>
    <xf numFmtId="0" fontId="35" fillId="0" borderId="0" xfId="0" applyFont="1"/>
    <xf numFmtId="0" fontId="16" fillId="0" borderId="1" xfId="3" applyFont="1" applyBorder="1" applyAlignment="1">
      <alignment horizontal="right" vertical="center"/>
    </xf>
    <xf numFmtId="0" fontId="29" fillId="0" borderId="0" xfId="3" applyFont="1" applyAlignment="1">
      <alignment horizontal="left" vertical="center"/>
    </xf>
    <xf numFmtId="0" fontId="2" fillId="0" borderId="0" xfId="3" applyFont="1" applyAlignment="1">
      <alignment horizontal="left" vertical="center" wrapText="1"/>
    </xf>
    <xf numFmtId="0" fontId="20" fillId="0" borderId="1" xfId="3" applyFont="1" applyBorder="1" applyAlignment="1" applyProtection="1">
      <alignment horizontal="center" vertical="center" wrapText="1"/>
      <protection locked="0"/>
    </xf>
    <xf numFmtId="0" fontId="32" fillId="0" borderId="1" xfId="3" applyFont="1" applyBorder="1" applyAlignment="1" applyProtection="1">
      <alignment horizontal="center" vertical="center" wrapText="1"/>
      <protection locked="0"/>
    </xf>
    <xf numFmtId="10" fontId="7" fillId="0" borderId="1" xfId="3" applyNumberFormat="1" applyFont="1" applyBorder="1" applyAlignment="1">
      <alignment horizontal="center" vertical="center" wrapText="1"/>
    </xf>
    <xf numFmtId="2" fontId="7" fillId="0" borderId="1" xfId="3" applyNumberFormat="1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/>
    </xf>
    <xf numFmtId="0" fontId="6" fillId="0" borderId="1" xfId="3" applyFont="1" applyBorder="1" applyAlignment="1">
      <alignment horizontal="justify" vertical="center" wrapText="1"/>
    </xf>
    <xf numFmtId="0" fontId="16" fillId="0" borderId="1" xfId="3" applyFont="1" applyBorder="1" applyAlignment="1">
      <alignment horizontal="justify" vertical="center" wrapText="1"/>
    </xf>
    <xf numFmtId="0" fontId="7" fillId="0" borderId="1" xfId="3" applyFont="1" applyBorder="1" applyAlignment="1">
      <alignment horizontal="justify" vertical="center" wrapText="1"/>
    </xf>
    <xf numFmtId="3" fontId="20" fillId="0" borderId="1" xfId="3" applyNumberFormat="1" applyFont="1" applyBorder="1" applyAlignment="1" applyProtection="1">
      <alignment horizontal="center" vertical="center" wrapText="1"/>
      <protection locked="0"/>
    </xf>
    <xf numFmtId="3" fontId="4" fillId="0" borderId="0" xfId="3" applyNumberFormat="1" applyFont="1" applyAlignment="1">
      <alignment vertical="center" wrapText="1"/>
    </xf>
    <xf numFmtId="2" fontId="17" fillId="0" borderId="1" xfId="1" applyNumberFormat="1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3" fontId="31" fillId="0" borderId="2" xfId="3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31" fillId="0" borderId="0" xfId="3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8" fillId="0" borderId="4" xfId="3" applyFont="1" applyBorder="1" applyAlignment="1">
      <alignment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3" fontId="6" fillId="8" borderId="5" xfId="0" applyNumberFormat="1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3" fontId="4" fillId="0" borderId="5" xfId="3" applyNumberFormat="1" applyFont="1" applyBorder="1" applyAlignment="1">
      <alignment horizontal="center" vertical="center" wrapText="1"/>
    </xf>
    <xf numFmtId="3" fontId="7" fillId="0" borderId="5" xfId="3" applyNumberFormat="1" applyFont="1" applyBorder="1" applyAlignment="1">
      <alignment horizontal="center" vertical="center" wrapText="1"/>
    </xf>
    <xf numFmtId="0" fontId="23" fillId="0" borderId="0" xfId="3" applyFont="1" applyAlignment="1">
      <alignment horizontal="left" vertical="center"/>
    </xf>
    <xf numFmtId="0" fontId="7" fillId="0" borderId="5" xfId="3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3" fontId="4" fillId="11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1" fontId="14" fillId="0" borderId="1" xfId="3" applyNumberFormat="1" applyFont="1" applyBorder="1" applyAlignment="1">
      <alignment horizontal="center" vertical="center" wrapText="1"/>
    </xf>
    <xf numFmtId="10" fontId="17" fillId="0" borderId="1" xfId="1" applyNumberFormat="1" applyFont="1" applyFill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3" fontId="19" fillId="0" borderId="5" xfId="3" applyNumberFormat="1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0" fontId="5" fillId="0" borderId="0" xfId="3"/>
    <xf numFmtId="0" fontId="17" fillId="0" borderId="0" xfId="3" applyFont="1" applyAlignment="1">
      <alignment horizontal="center" vertical="center" wrapText="1"/>
    </xf>
    <xf numFmtId="0" fontId="18" fillId="9" borderId="1" xfId="3" applyFont="1" applyFill="1" applyBorder="1" applyAlignment="1">
      <alignment horizontal="center" vertical="center" wrapText="1"/>
    </xf>
    <xf numFmtId="0" fontId="23" fillId="0" borderId="3" xfId="3" applyFont="1" applyBorder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0" fontId="6" fillId="8" borderId="5" xfId="3" applyFont="1" applyFill="1" applyBorder="1" applyAlignment="1">
      <alignment horizontal="right" vertical="center" wrapText="1"/>
    </xf>
    <xf numFmtId="0" fontId="6" fillId="8" borderId="6" xfId="3" applyFont="1" applyFill="1" applyBorder="1" applyAlignment="1">
      <alignment horizontal="right" vertical="center" wrapText="1"/>
    </xf>
    <xf numFmtId="0" fontId="31" fillId="0" borderId="8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3" fontId="36" fillId="0" borderId="8" xfId="3" applyNumberFormat="1" applyFont="1" applyBorder="1" applyAlignment="1">
      <alignment horizontal="center" vertical="center" wrapText="1"/>
    </xf>
    <xf numFmtId="3" fontId="36" fillId="0" borderId="9" xfId="3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9" borderId="10" xfId="3" applyFont="1" applyFill="1" applyBorder="1" applyAlignment="1">
      <alignment horizontal="center" vertical="center" wrapText="1"/>
    </xf>
    <xf numFmtId="0" fontId="18" fillId="9" borderId="5" xfId="3" applyFont="1" applyFill="1" applyBorder="1" applyAlignment="1">
      <alignment horizontal="center" vertical="center" wrapText="1"/>
    </xf>
    <xf numFmtId="0" fontId="18" fillId="9" borderId="7" xfId="3" applyFont="1" applyFill="1" applyBorder="1" applyAlignment="1">
      <alignment horizontal="center" vertical="center" wrapText="1"/>
    </xf>
    <xf numFmtId="0" fontId="18" fillId="9" borderId="6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8" borderId="5" xfId="3" applyFont="1" applyFill="1" applyBorder="1" applyAlignment="1">
      <alignment horizontal="center" vertical="center" wrapText="1"/>
    </xf>
    <xf numFmtId="0" fontId="6" fillId="8" borderId="6" xfId="3" applyFont="1" applyFill="1" applyBorder="1" applyAlignment="1">
      <alignment horizontal="center" vertical="center" wrapText="1"/>
    </xf>
    <xf numFmtId="0" fontId="5" fillId="0" borderId="8" xfId="3" applyBorder="1" applyAlignment="1">
      <alignment horizontal="center" vertical="center"/>
    </xf>
    <xf numFmtId="0" fontId="5" fillId="0" borderId="9" xfId="3" applyBorder="1" applyAlignment="1">
      <alignment horizontal="center" vertical="center"/>
    </xf>
    <xf numFmtId="0" fontId="5" fillId="0" borderId="10" xfId="3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16" fillId="0" borderId="0" xfId="3" applyFont="1" applyAlignment="1">
      <alignment horizontal="justify" vertical="justify" wrapText="1"/>
    </xf>
    <xf numFmtId="10" fontId="6" fillId="0" borderId="8" xfId="1" applyNumberFormat="1" applyFont="1" applyFill="1" applyBorder="1" applyAlignment="1">
      <alignment horizontal="center" vertical="center" wrapText="1"/>
    </xf>
    <xf numFmtId="10" fontId="6" fillId="0" borderId="9" xfId="1" applyNumberFormat="1" applyFont="1" applyFill="1" applyBorder="1" applyAlignment="1">
      <alignment horizontal="center" vertical="center" wrapText="1"/>
    </xf>
    <xf numFmtId="10" fontId="6" fillId="0" borderId="10" xfId="1" applyNumberFormat="1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wrapText="1"/>
    </xf>
    <xf numFmtId="3" fontId="6" fillId="8" borderId="0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center" vertical="center" wrapText="1"/>
    </xf>
  </cellXfs>
  <cellStyles count="16">
    <cellStyle name="Accent 1 5" xfId="5" xr:uid="{00000000-0005-0000-0000-000000000000}"/>
    <cellStyle name="Accent 2 6" xfId="6" xr:uid="{00000000-0005-0000-0000-000001000000}"/>
    <cellStyle name="Accent 3 3" xfId="7" xr:uid="{00000000-0005-0000-0000-000002000000}"/>
    <cellStyle name="Accent 4" xfId="8" xr:uid="{00000000-0005-0000-0000-000003000000}"/>
    <cellStyle name="Error 8" xfId="9" xr:uid="{00000000-0005-0000-0000-000004000000}"/>
    <cellStyle name="Footnote 9" xfId="10" xr:uid="{00000000-0005-0000-0000-000005000000}"/>
    <cellStyle name="Normal" xfId="0" builtinId="0"/>
    <cellStyle name="Normal 2" xfId="2" xr:uid="{00000000-0005-0000-0000-000008000000}"/>
    <cellStyle name="Normal 3" xfId="3" xr:uid="{00000000-0005-0000-0000-000009000000}"/>
    <cellStyle name="Porcentagem" xfId="1" builtinId="5"/>
    <cellStyle name="Porcentagem 2" xfId="14" xr:uid="{00000000-0005-0000-0000-00000B000000}"/>
    <cellStyle name="Separador de milhares 2" xfId="4" xr:uid="{00000000-0005-0000-0000-00000C000000}"/>
    <cellStyle name="Separador de milhares 2 2" xfId="15" xr:uid="{00000000-0005-0000-0000-00000D000000}"/>
    <cellStyle name="Status 7" xfId="11" xr:uid="{00000000-0005-0000-0000-00000E000000}"/>
    <cellStyle name="Text 1" xfId="12" xr:uid="{00000000-0005-0000-0000-00000F000000}"/>
    <cellStyle name="Warning 2" xfId="13" xr:uid="{00000000-0005-0000-0000-000011000000}"/>
  </cellStyles>
  <dxfs count="0"/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1636889</xdr:colOff>
      <xdr:row>0</xdr:row>
      <xdr:rowOff>134055</xdr:rowOff>
    </xdr:from>
    <xdr:to>
      <xdr:col>3</xdr:col>
      <xdr:colOff>2465917</xdr:colOff>
      <xdr:row>0</xdr:row>
      <xdr:rowOff>664704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59222" y="134055"/>
          <a:ext cx="829028" cy="530649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>
    <xdr:from>
      <xdr:col>1</xdr:col>
      <xdr:colOff>137584</xdr:colOff>
      <xdr:row>0</xdr:row>
      <xdr:rowOff>42333</xdr:rowOff>
    </xdr:from>
    <xdr:to>
      <xdr:col>4</xdr:col>
      <xdr:colOff>150880</xdr:colOff>
      <xdr:row>1</xdr:row>
      <xdr:rowOff>1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0784" y="45508"/>
          <a:ext cx="7668221" cy="945093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107156</xdr:colOff>
      <xdr:row>60</xdr:row>
      <xdr:rowOff>35718</xdr:rowOff>
    </xdr:from>
    <xdr:to>
      <xdr:col>2</xdr:col>
      <xdr:colOff>1220194</xdr:colOff>
      <xdr:row>63</xdr:row>
      <xdr:rowOff>409725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DAA2F8E5-0CEA-81C7-7FED-995086EA2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6219" y="23395781"/>
          <a:ext cx="7125694" cy="107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5"/>
  <sheetViews>
    <sheetView showGridLines="0" tabSelected="1" view="pageBreakPreview" zoomScaleNormal="80" zoomScaleSheetLayoutView="100" workbookViewId="0">
      <selection activeCell="E128" sqref="E128"/>
    </sheetView>
  </sheetViews>
  <sheetFormatPr defaultColWidth="9" defaultRowHeight="14.5" x14ac:dyDescent="0.35"/>
  <cols>
    <col min="1" max="1" width="2.81640625" style="1" customWidth="1"/>
    <col min="2" max="2" width="58.26953125" style="1" customWidth="1"/>
    <col min="3" max="3" width="24.26953125" style="1" customWidth="1"/>
    <col min="4" max="4" width="27.1796875" style="1" customWidth="1"/>
    <col min="5" max="5" width="82.26953125" style="1" bestFit="1" customWidth="1"/>
    <col min="6" max="6" width="10.81640625" style="1" customWidth="1"/>
    <col min="7" max="7" width="24.1796875" style="1" customWidth="1"/>
    <col min="8" max="8" width="13" style="1" customWidth="1"/>
    <col min="9" max="909" width="8.7265625" style="1" customWidth="1"/>
    <col min="910" max="984" width="11.54296875" style="1" customWidth="1"/>
    <col min="985" max="998" width="8.7265625" style="1" customWidth="1"/>
    <col min="999" max="16384" width="9" style="1"/>
  </cols>
  <sheetData>
    <row r="1" spans="2:8" ht="78" customHeight="1" x14ac:dyDescent="0.35">
      <c r="B1" s="112"/>
      <c r="C1" s="112"/>
      <c r="D1" s="112"/>
    </row>
    <row r="2" spans="2:8" ht="7.5" customHeight="1" x14ac:dyDescent="0.35"/>
    <row r="3" spans="2:8" ht="39.75" customHeight="1" x14ac:dyDescent="0.35">
      <c r="B3" s="113" t="s">
        <v>115</v>
      </c>
      <c r="C3" s="113"/>
      <c r="D3" s="113"/>
    </row>
    <row r="4" spans="2:8" s="2" customFormat="1" ht="27" customHeight="1" x14ac:dyDescent="0.35">
      <c r="B4" s="117" t="s">
        <v>129</v>
      </c>
      <c r="C4" s="117"/>
      <c r="D4" s="117"/>
    </row>
    <row r="5" spans="2:8" s="15" customFormat="1" ht="7.5" customHeight="1" x14ac:dyDescent="0.35">
      <c r="B5" s="22"/>
      <c r="C5" s="83"/>
      <c r="D5" s="84"/>
      <c r="E5" s="33"/>
    </row>
    <row r="6" spans="2:8" s="15" customFormat="1" ht="19.899999999999999" customHeight="1" x14ac:dyDescent="0.35">
      <c r="B6" s="118" t="s">
        <v>159</v>
      </c>
      <c r="C6" s="118"/>
      <c r="D6" s="118"/>
      <c r="E6" s="16"/>
    </row>
    <row r="7" spans="2:8" s="15" customFormat="1" ht="9" customHeight="1" x14ac:dyDescent="0.35">
      <c r="B7" s="22"/>
      <c r="C7" s="83"/>
      <c r="D7" s="84"/>
      <c r="E7" s="17"/>
    </row>
    <row r="8" spans="2:8" ht="25.15" customHeight="1" x14ac:dyDescent="0.35">
      <c r="B8" s="114" t="s">
        <v>138</v>
      </c>
      <c r="C8" s="114"/>
      <c r="D8" s="114"/>
      <c r="E8" s="42"/>
    </row>
    <row r="9" spans="2:8" s="2" customFormat="1" ht="22.5" customHeight="1" x14ac:dyDescent="0.35">
      <c r="B9" s="24" t="s">
        <v>139</v>
      </c>
      <c r="C9" s="55" t="s">
        <v>45</v>
      </c>
      <c r="D9" s="13" t="s">
        <v>140</v>
      </c>
    </row>
    <row r="10" spans="2:8" s="15" customFormat="1" ht="21.75" customHeight="1" x14ac:dyDescent="0.35">
      <c r="B10" s="10" t="s">
        <v>23</v>
      </c>
      <c r="C10" s="54">
        <v>434</v>
      </c>
      <c r="D10" s="10">
        <v>391</v>
      </c>
      <c r="E10" s="115"/>
      <c r="F10" s="116"/>
      <c r="G10" s="116"/>
      <c r="H10" s="116"/>
    </row>
    <row r="11" spans="2:8" s="15" customFormat="1" ht="21.75" customHeight="1" x14ac:dyDescent="0.35">
      <c r="B11" s="10" t="s">
        <v>21</v>
      </c>
      <c r="C11" s="54">
        <v>366</v>
      </c>
      <c r="D11" s="10">
        <v>364</v>
      </c>
      <c r="E11" s="115"/>
      <c r="F11" s="116"/>
      <c r="G11" s="116"/>
      <c r="H11" s="61"/>
    </row>
    <row r="12" spans="2:8" s="15" customFormat="1" ht="21.75" customHeight="1" x14ac:dyDescent="0.35">
      <c r="B12" s="10" t="s">
        <v>22</v>
      </c>
      <c r="C12" s="54">
        <v>9</v>
      </c>
      <c r="D12" s="10">
        <v>18</v>
      </c>
      <c r="E12" s="115"/>
      <c r="F12" s="116"/>
      <c r="G12" s="116"/>
      <c r="H12" s="61"/>
    </row>
    <row r="13" spans="2:8" s="15" customFormat="1" ht="21.75" customHeight="1" x14ac:dyDescent="0.35">
      <c r="B13" s="24" t="s">
        <v>0</v>
      </c>
      <c r="C13" s="55">
        <f>SUM(C10:C12)</f>
        <v>809</v>
      </c>
      <c r="D13" s="24">
        <f>SUM(D10:D12)</f>
        <v>773</v>
      </c>
      <c r="E13" s="63"/>
      <c r="F13" s="35"/>
      <c r="G13" s="35"/>
      <c r="H13" s="58"/>
    </row>
    <row r="14" spans="2:8" s="15" customFormat="1" ht="24" customHeight="1" x14ac:dyDescent="0.35">
      <c r="B14" s="22"/>
      <c r="C14" s="22"/>
      <c r="D14" s="22"/>
    </row>
    <row r="15" spans="2:8" ht="25.15" customHeight="1" x14ac:dyDescent="0.35">
      <c r="B15" s="114" t="s">
        <v>114</v>
      </c>
      <c r="C15" s="114"/>
      <c r="D15" s="114"/>
    </row>
    <row r="16" spans="2:8" s="2" customFormat="1" ht="22.5" customHeight="1" x14ac:dyDescent="0.35">
      <c r="B16" s="24" t="s">
        <v>24</v>
      </c>
      <c r="C16" s="55" t="s">
        <v>45</v>
      </c>
      <c r="D16" s="13" t="s">
        <v>140</v>
      </c>
    </row>
    <row r="17" spans="2:5" s="15" customFormat="1" ht="26.25" customHeight="1" x14ac:dyDescent="0.35">
      <c r="B17" s="10" t="s">
        <v>76</v>
      </c>
      <c r="C17" s="54">
        <v>25</v>
      </c>
      <c r="D17" s="105">
        <v>38</v>
      </c>
      <c r="E17" s="33"/>
    </row>
    <row r="18" spans="2:5" s="15" customFormat="1" ht="30.75" customHeight="1" x14ac:dyDescent="0.35">
      <c r="B18" s="10" t="s">
        <v>77</v>
      </c>
      <c r="C18" s="54">
        <v>221</v>
      </c>
      <c r="D18" s="105">
        <v>242</v>
      </c>
      <c r="E18" s="33"/>
    </row>
    <row r="19" spans="2:5" s="2" customFormat="1" ht="22.5" customHeight="1" x14ac:dyDescent="0.35">
      <c r="B19" s="24" t="s">
        <v>0</v>
      </c>
      <c r="C19" s="55">
        <f>SUM(C17:C18)</f>
        <v>246</v>
      </c>
      <c r="D19" s="55">
        <f>SUM(D17:D18)</f>
        <v>280</v>
      </c>
      <c r="E19" s="63"/>
    </row>
    <row r="20" spans="2:5" s="15" customFormat="1" ht="19.899999999999999" customHeight="1" x14ac:dyDescent="0.35">
      <c r="B20" s="86"/>
      <c r="C20" s="87"/>
      <c r="D20" s="86"/>
      <c r="E20" s="64"/>
    </row>
    <row r="21" spans="2:5" s="15" customFormat="1" ht="19.899999999999999" customHeight="1" x14ac:dyDescent="0.35">
      <c r="B21" s="114" t="s">
        <v>116</v>
      </c>
      <c r="C21" s="114"/>
      <c r="D21" s="114"/>
      <c r="E21" s="64"/>
    </row>
    <row r="22" spans="2:5" s="15" customFormat="1" ht="23.25" customHeight="1" x14ac:dyDescent="0.35">
      <c r="B22" s="24" t="s">
        <v>120</v>
      </c>
      <c r="C22" s="55" t="s">
        <v>45</v>
      </c>
      <c r="D22" s="13" t="s">
        <v>140</v>
      </c>
      <c r="E22" s="64"/>
    </row>
    <row r="23" spans="2:5" s="15" customFormat="1" ht="20.25" customHeight="1" x14ac:dyDescent="0.35">
      <c r="B23" s="10" t="s">
        <v>117</v>
      </c>
      <c r="C23" s="121">
        <v>246</v>
      </c>
      <c r="D23" s="105">
        <v>16</v>
      </c>
      <c r="E23" s="64"/>
    </row>
    <row r="24" spans="2:5" s="15" customFormat="1" ht="21.75" customHeight="1" x14ac:dyDescent="0.35">
      <c r="B24" s="10" t="s">
        <v>118</v>
      </c>
      <c r="C24" s="122"/>
      <c r="D24" s="105">
        <f>74+9</f>
        <v>83</v>
      </c>
      <c r="E24" s="64"/>
    </row>
    <row r="25" spans="2:5" s="15" customFormat="1" ht="21.75" customHeight="1" x14ac:dyDescent="0.35">
      <c r="B25" s="10" t="s">
        <v>119</v>
      </c>
      <c r="C25" s="122"/>
      <c r="D25" s="105">
        <v>118</v>
      </c>
      <c r="E25" s="64"/>
    </row>
    <row r="26" spans="2:5" s="15" customFormat="1" ht="21.75" customHeight="1" x14ac:dyDescent="0.35">
      <c r="B26" s="10" t="s">
        <v>17</v>
      </c>
      <c r="C26" s="122"/>
      <c r="D26" s="105">
        <v>31</v>
      </c>
      <c r="E26" s="64"/>
    </row>
    <row r="27" spans="2:5" s="15" customFormat="1" ht="21.75" customHeight="1" x14ac:dyDescent="0.35">
      <c r="B27" s="10" t="s">
        <v>20</v>
      </c>
      <c r="C27" s="123"/>
      <c r="D27" s="105">
        <v>32</v>
      </c>
      <c r="E27" s="64"/>
    </row>
    <row r="28" spans="2:5" s="15" customFormat="1" ht="19.899999999999999" customHeight="1" x14ac:dyDescent="0.35">
      <c r="B28" s="119" t="s">
        <v>0</v>
      </c>
      <c r="C28" s="120"/>
      <c r="D28" s="55">
        <f>SUM(D23:D27)</f>
        <v>280</v>
      </c>
      <c r="E28" s="64"/>
    </row>
    <row r="29" spans="2:5" s="15" customFormat="1" ht="22.5" customHeight="1" x14ac:dyDescent="0.35">
      <c r="B29" s="22"/>
      <c r="C29" s="83"/>
      <c r="D29" s="50"/>
      <c r="E29" s="64"/>
    </row>
    <row r="30" spans="2:5" s="15" customFormat="1" ht="19.899999999999999" customHeight="1" x14ac:dyDescent="0.35">
      <c r="B30" s="114" t="s">
        <v>149</v>
      </c>
      <c r="C30" s="114"/>
      <c r="D30" s="114"/>
      <c r="E30" s="64"/>
    </row>
    <row r="31" spans="2:5" s="15" customFormat="1" ht="24" customHeight="1" x14ac:dyDescent="0.35">
      <c r="B31" s="24" t="s">
        <v>149</v>
      </c>
      <c r="C31" s="55" t="s">
        <v>45</v>
      </c>
      <c r="D31" s="13" t="s">
        <v>140</v>
      </c>
      <c r="E31" s="64"/>
    </row>
    <row r="32" spans="2:5" s="15" customFormat="1" ht="24" customHeight="1" x14ac:dyDescent="0.35">
      <c r="B32" s="10" t="s">
        <v>149</v>
      </c>
      <c r="C32" s="88" t="s">
        <v>121</v>
      </c>
      <c r="D32" s="10">
        <v>159</v>
      </c>
      <c r="E32" s="99"/>
    </row>
    <row r="33" spans="2:9" s="15" customFormat="1" ht="22.5" customHeight="1" x14ac:dyDescent="0.35">
      <c r="B33" s="22"/>
      <c r="C33" s="83"/>
      <c r="D33" s="50"/>
      <c r="E33" s="64"/>
    </row>
    <row r="34" spans="2:9" ht="25.15" customHeight="1" x14ac:dyDescent="0.35">
      <c r="B34" s="114" t="s">
        <v>141</v>
      </c>
      <c r="C34" s="114"/>
      <c r="D34" s="114"/>
    </row>
    <row r="35" spans="2:9" s="2" customFormat="1" ht="22.5" customHeight="1" x14ac:dyDescent="0.35">
      <c r="B35" s="24" t="s">
        <v>142</v>
      </c>
      <c r="C35" s="55" t="s">
        <v>45</v>
      </c>
      <c r="D35" s="13" t="s">
        <v>140</v>
      </c>
      <c r="I35" s="1"/>
    </row>
    <row r="36" spans="2:9" s="15" customFormat="1" ht="21.75" customHeight="1" x14ac:dyDescent="0.35">
      <c r="B36" s="10" t="s">
        <v>25</v>
      </c>
      <c r="C36" s="56">
        <v>2500</v>
      </c>
      <c r="D36" s="37">
        <f>D67</f>
        <v>2470</v>
      </c>
      <c r="E36" s="62"/>
      <c r="I36" s="2"/>
    </row>
    <row r="37" spans="2:9" s="15" customFormat="1" ht="21.75" customHeight="1" x14ac:dyDescent="0.35">
      <c r="B37" s="10" t="s">
        <v>112</v>
      </c>
      <c r="C37" s="54">
        <v>311</v>
      </c>
      <c r="D37" s="37">
        <v>386</v>
      </c>
      <c r="E37" s="41"/>
      <c r="F37" s="58"/>
    </row>
    <row r="38" spans="2:9" s="2" customFormat="1" ht="21.75" customHeight="1" x14ac:dyDescent="0.35">
      <c r="B38" s="24" t="s">
        <v>0</v>
      </c>
      <c r="C38" s="57">
        <f>SUM(C36:C37)</f>
        <v>2811</v>
      </c>
      <c r="D38" s="32">
        <f>SUM(D36:D37)</f>
        <v>2856</v>
      </c>
      <c r="E38" s="63"/>
      <c r="F38" s="64"/>
      <c r="G38" s="64"/>
      <c r="I38" s="15"/>
    </row>
    <row r="39" spans="2:9" s="2" customFormat="1" ht="29.25" customHeight="1" x14ac:dyDescent="0.35">
      <c r="B39" s="85"/>
      <c r="C39" s="89"/>
      <c r="D39" s="90"/>
      <c r="E39" s="64"/>
      <c r="F39" s="64"/>
      <c r="G39" s="64"/>
      <c r="I39" s="15"/>
    </row>
    <row r="40" spans="2:9" s="2" customFormat="1" ht="6.75" customHeight="1" x14ac:dyDescent="0.35">
      <c r="B40" s="27"/>
      <c r="C40" s="91"/>
      <c r="D40" s="92"/>
      <c r="E40" s="64"/>
      <c r="F40" s="64"/>
      <c r="G40" s="64"/>
      <c r="I40" s="15"/>
    </row>
    <row r="41" spans="2:9" s="2" customFormat="1" ht="21.75" customHeight="1" x14ac:dyDescent="0.35">
      <c r="B41" s="27"/>
      <c r="C41" s="91"/>
      <c r="D41" s="92"/>
      <c r="E41" s="64"/>
      <c r="F41" s="64"/>
      <c r="G41" s="64"/>
      <c r="I41" s="15"/>
    </row>
    <row r="42" spans="2:9" ht="25.15" customHeight="1" x14ac:dyDescent="0.35">
      <c r="B42" s="93"/>
      <c r="C42" s="93"/>
      <c r="D42" s="93"/>
    </row>
    <row r="43" spans="2:9" ht="25.15" customHeight="1" x14ac:dyDescent="0.35">
      <c r="B43" s="114" t="s">
        <v>143</v>
      </c>
      <c r="C43" s="114"/>
      <c r="D43" s="114"/>
    </row>
    <row r="44" spans="2:9" s="2" customFormat="1" ht="22.5" customHeight="1" x14ac:dyDescent="0.35">
      <c r="B44" s="24" t="s">
        <v>144</v>
      </c>
      <c r="C44" s="55" t="s">
        <v>45</v>
      </c>
      <c r="D44" s="13" t="s">
        <v>140</v>
      </c>
      <c r="I44" s="1"/>
    </row>
    <row r="45" spans="2:9" s="15" customFormat="1" ht="16" customHeight="1" x14ac:dyDescent="0.35">
      <c r="B45" s="21" t="s">
        <v>7</v>
      </c>
      <c r="C45" s="124">
        <v>2500</v>
      </c>
      <c r="D45" s="21">
        <v>80</v>
      </c>
      <c r="E45" s="40"/>
      <c r="I45" s="2"/>
    </row>
    <row r="46" spans="2:9" s="15" customFormat="1" ht="16" customHeight="1" x14ac:dyDescent="0.35">
      <c r="B46" s="21" t="s">
        <v>67</v>
      </c>
      <c r="C46" s="125"/>
      <c r="D46" s="21">
        <v>228</v>
      </c>
      <c r="E46" s="69"/>
    </row>
    <row r="47" spans="2:9" s="15" customFormat="1" ht="16" customHeight="1" x14ac:dyDescent="0.35">
      <c r="B47" s="21" t="s">
        <v>8</v>
      </c>
      <c r="C47" s="125"/>
      <c r="D47" s="21">
        <v>299</v>
      </c>
      <c r="E47" s="40"/>
    </row>
    <row r="48" spans="2:9" s="15" customFormat="1" ht="16" customHeight="1" x14ac:dyDescent="0.35">
      <c r="B48" s="21" t="s">
        <v>68</v>
      </c>
      <c r="C48" s="125"/>
      <c r="D48" s="21">
        <v>0</v>
      </c>
      <c r="E48" s="40"/>
    </row>
    <row r="49" spans="2:8" s="15" customFormat="1" ht="16" customHeight="1" x14ac:dyDescent="0.35">
      <c r="B49" s="21" t="s">
        <v>145</v>
      </c>
      <c r="C49" s="125"/>
      <c r="D49" s="21">
        <v>67</v>
      </c>
      <c r="E49" s="40"/>
    </row>
    <row r="50" spans="2:8" s="15" customFormat="1" ht="16" customHeight="1" x14ac:dyDescent="0.35">
      <c r="B50" s="21" t="s">
        <v>65</v>
      </c>
      <c r="C50" s="125"/>
      <c r="D50" s="21">
        <v>24</v>
      </c>
      <c r="E50" s="40"/>
    </row>
    <row r="51" spans="2:8" s="15" customFormat="1" ht="16" customHeight="1" x14ac:dyDescent="0.35">
      <c r="B51" s="21" t="s">
        <v>9</v>
      </c>
      <c r="C51" s="125"/>
      <c r="D51" s="21">
        <v>127</v>
      </c>
      <c r="E51" s="40"/>
    </row>
    <row r="52" spans="2:8" s="15" customFormat="1" ht="16" customHeight="1" x14ac:dyDescent="0.35">
      <c r="B52" s="21" t="s">
        <v>10</v>
      </c>
      <c r="C52" s="125"/>
      <c r="D52" s="21">
        <v>244</v>
      </c>
      <c r="E52" s="51"/>
    </row>
    <row r="53" spans="2:8" s="15" customFormat="1" ht="16" customHeight="1" x14ac:dyDescent="0.35">
      <c r="B53" s="21" t="s">
        <v>69</v>
      </c>
      <c r="C53" s="125"/>
      <c r="D53" s="21">
        <v>4</v>
      </c>
      <c r="E53" s="59"/>
    </row>
    <row r="54" spans="2:8" s="15" customFormat="1" ht="16" customHeight="1" x14ac:dyDescent="0.35">
      <c r="B54" s="21" t="s">
        <v>146</v>
      </c>
      <c r="C54" s="125"/>
      <c r="D54" s="21">
        <v>63</v>
      </c>
      <c r="E54" s="59"/>
    </row>
    <row r="55" spans="2:8" s="15" customFormat="1" ht="16" customHeight="1" x14ac:dyDescent="0.35">
      <c r="B55" s="21" t="s">
        <v>11</v>
      </c>
      <c r="C55" s="125"/>
      <c r="D55" s="21">
        <v>54</v>
      </c>
      <c r="E55" s="40"/>
    </row>
    <row r="56" spans="2:8" s="15" customFormat="1" ht="16" customHeight="1" x14ac:dyDescent="0.35">
      <c r="B56" s="21" t="s">
        <v>12</v>
      </c>
      <c r="C56" s="125"/>
      <c r="D56" s="21">
        <v>21</v>
      </c>
      <c r="E56" s="40"/>
    </row>
    <row r="57" spans="2:8" s="15" customFormat="1" ht="16" customHeight="1" x14ac:dyDescent="0.35">
      <c r="B57" s="21" t="s">
        <v>13</v>
      </c>
      <c r="C57" s="125"/>
      <c r="D57" s="21">
        <v>101</v>
      </c>
      <c r="E57" s="40"/>
    </row>
    <row r="58" spans="2:8" s="15" customFormat="1" ht="16" customHeight="1" x14ac:dyDescent="0.35">
      <c r="B58" s="21" t="s">
        <v>14</v>
      </c>
      <c r="C58" s="125"/>
      <c r="D58" s="21">
        <v>125</v>
      </c>
      <c r="E58" s="41"/>
      <c r="G58" s="153"/>
      <c r="H58" s="153"/>
    </row>
    <row r="59" spans="2:8" s="15" customFormat="1" ht="16" customHeight="1" x14ac:dyDescent="0.35">
      <c r="B59" s="21" t="s">
        <v>15</v>
      </c>
      <c r="C59" s="125"/>
      <c r="D59" s="21">
        <v>46</v>
      </c>
      <c r="E59" s="69"/>
    </row>
    <row r="60" spans="2:8" s="15" customFormat="1" ht="16" customHeight="1" x14ac:dyDescent="0.35">
      <c r="B60" s="21" t="s">
        <v>16</v>
      </c>
      <c r="C60" s="125"/>
      <c r="D60" s="21">
        <v>465</v>
      </c>
      <c r="E60" s="41"/>
    </row>
    <row r="61" spans="2:8" s="15" customFormat="1" ht="16" customHeight="1" x14ac:dyDescent="0.35">
      <c r="B61" s="21" t="s">
        <v>17</v>
      </c>
      <c r="C61" s="125"/>
      <c r="D61" s="21">
        <v>159</v>
      </c>
      <c r="E61" s="40"/>
    </row>
    <row r="62" spans="2:8" s="15" customFormat="1" ht="16" customHeight="1" x14ac:dyDescent="0.35">
      <c r="B62" s="21" t="s">
        <v>18</v>
      </c>
      <c r="C62" s="125"/>
      <c r="D62" s="21">
        <v>68</v>
      </c>
      <c r="E62" s="40"/>
    </row>
    <row r="63" spans="2:8" s="15" customFormat="1" ht="16" customHeight="1" x14ac:dyDescent="0.35">
      <c r="B63" s="21" t="s">
        <v>147</v>
      </c>
      <c r="C63" s="125"/>
      <c r="D63" s="21">
        <v>50</v>
      </c>
      <c r="E63" s="40"/>
    </row>
    <row r="64" spans="2:8" s="15" customFormat="1" ht="16" customHeight="1" x14ac:dyDescent="0.35">
      <c r="B64" s="21" t="s">
        <v>19</v>
      </c>
      <c r="C64" s="125"/>
      <c r="D64" s="21">
        <v>59</v>
      </c>
      <c r="E64" s="40"/>
    </row>
    <row r="65" spans="2:9" s="15" customFormat="1" ht="16" customHeight="1" x14ac:dyDescent="0.35">
      <c r="B65" s="21" t="s">
        <v>20</v>
      </c>
      <c r="C65" s="125"/>
      <c r="D65" s="21">
        <v>144</v>
      </c>
      <c r="E65" s="40"/>
    </row>
    <row r="66" spans="2:9" s="15" customFormat="1" ht="16" customHeight="1" x14ac:dyDescent="0.35">
      <c r="B66" s="21" t="s">
        <v>148</v>
      </c>
      <c r="C66" s="125"/>
      <c r="D66" s="21">
        <v>42</v>
      </c>
      <c r="E66" s="40"/>
    </row>
    <row r="67" spans="2:9" s="2" customFormat="1" ht="19.5" customHeight="1" x14ac:dyDescent="0.35">
      <c r="B67" s="24" t="s">
        <v>0</v>
      </c>
      <c r="C67" s="53">
        <v>2500</v>
      </c>
      <c r="D67" s="53">
        <f>SUM(D45:D66)</f>
        <v>2470</v>
      </c>
      <c r="E67" s="63"/>
      <c r="I67" s="15"/>
    </row>
    <row r="68" spans="2:9" s="15" customFormat="1" ht="21.75" customHeight="1" x14ac:dyDescent="0.35">
      <c r="B68" s="22"/>
      <c r="C68" s="22"/>
      <c r="D68" s="22"/>
      <c r="E68" s="63"/>
      <c r="F68" s="64"/>
      <c r="G68" s="64"/>
    </row>
    <row r="69" spans="2:9" ht="25.15" customHeight="1" x14ac:dyDescent="0.35">
      <c r="B69" s="129" t="s">
        <v>124</v>
      </c>
      <c r="C69" s="130"/>
      <c r="D69" s="131"/>
    </row>
    <row r="70" spans="2:9" s="2" customFormat="1" ht="22.5" customHeight="1" x14ac:dyDescent="0.35">
      <c r="B70" s="24" t="s">
        <v>43</v>
      </c>
      <c r="C70" s="55" t="s">
        <v>45</v>
      </c>
      <c r="D70" s="13" t="s">
        <v>140</v>
      </c>
      <c r="I70" s="1"/>
    </row>
    <row r="71" spans="2:9" s="15" customFormat="1" ht="16" customHeight="1" x14ac:dyDescent="0.35">
      <c r="B71" s="101" t="s">
        <v>79</v>
      </c>
      <c r="C71" s="101">
        <v>50</v>
      </c>
      <c r="D71" s="81">
        <v>0</v>
      </c>
      <c r="E71" s="41"/>
      <c r="F71" s="41"/>
      <c r="G71" s="41"/>
      <c r="I71" s="2"/>
    </row>
    <row r="72" spans="2:9" s="15" customFormat="1" ht="16" customHeight="1" x14ac:dyDescent="0.35">
      <c r="B72" s="101" t="s">
        <v>28</v>
      </c>
      <c r="C72" s="101">
        <v>3</v>
      </c>
      <c r="D72" s="81">
        <v>1</v>
      </c>
      <c r="E72" s="41"/>
      <c r="F72" s="41"/>
      <c r="G72" s="41"/>
    </row>
    <row r="73" spans="2:9" s="15" customFormat="1" ht="16" customHeight="1" x14ac:dyDescent="0.35">
      <c r="B73" s="101" t="s">
        <v>3</v>
      </c>
      <c r="C73" s="103">
        <v>3</v>
      </c>
      <c r="D73" s="81">
        <v>2</v>
      </c>
      <c r="E73" s="41"/>
      <c r="F73" s="41"/>
      <c r="G73" s="41"/>
    </row>
    <row r="74" spans="2:9" s="15" customFormat="1" ht="16" customHeight="1" x14ac:dyDescent="0.35">
      <c r="B74" s="101" t="s">
        <v>4</v>
      </c>
      <c r="C74" s="101">
        <v>10</v>
      </c>
      <c r="D74" s="81">
        <v>8</v>
      </c>
      <c r="E74" s="41"/>
      <c r="F74" s="41"/>
      <c r="G74" s="41"/>
    </row>
    <row r="75" spans="2:9" s="15" customFormat="1" ht="16" customHeight="1" x14ac:dyDescent="0.35">
      <c r="B75" s="101" t="s">
        <v>150</v>
      </c>
      <c r="C75" s="101">
        <v>10</v>
      </c>
      <c r="D75" s="81">
        <v>9</v>
      </c>
      <c r="E75" s="68"/>
      <c r="F75" s="41"/>
      <c r="G75" s="41"/>
    </row>
    <row r="76" spans="2:9" s="15" customFormat="1" ht="16" customHeight="1" x14ac:dyDescent="0.35">
      <c r="B76" s="101" t="s">
        <v>78</v>
      </c>
      <c r="C76" s="101">
        <v>20</v>
      </c>
      <c r="D76" s="81">
        <v>15</v>
      </c>
      <c r="E76" s="68"/>
      <c r="F76" s="41"/>
      <c r="G76" s="41"/>
    </row>
    <row r="77" spans="2:9" s="15" customFormat="1" ht="16" customHeight="1" x14ac:dyDescent="0.35">
      <c r="B77" s="101" t="s">
        <v>155</v>
      </c>
      <c r="C77" s="101">
        <v>10</v>
      </c>
      <c r="D77" s="81">
        <v>11</v>
      </c>
      <c r="E77" s="41"/>
      <c r="F77" s="41"/>
      <c r="G77" s="41"/>
    </row>
    <row r="78" spans="2:9" s="15" customFormat="1" ht="16" customHeight="1" x14ac:dyDescent="0.35">
      <c r="B78" s="101" t="s">
        <v>81</v>
      </c>
      <c r="C78" s="101">
        <v>20</v>
      </c>
      <c r="D78" s="81">
        <v>14</v>
      </c>
      <c r="E78" s="41"/>
      <c r="F78" s="41"/>
      <c r="G78" s="41"/>
    </row>
    <row r="79" spans="2:9" s="15" customFormat="1" ht="16" customHeight="1" x14ac:dyDescent="0.35">
      <c r="B79" s="102" t="s">
        <v>6</v>
      </c>
      <c r="C79" s="104">
        <v>10</v>
      </c>
      <c r="D79" s="82">
        <v>4</v>
      </c>
      <c r="E79" s="79"/>
      <c r="F79" s="41"/>
      <c r="G79" s="41"/>
    </row>
    <row r="80" spans="2:9" s="2" customFormat="1" ht="22.5" customHeight="1" x14ac:dyDescent="0.35">
      <c r="B80" s="24" t="s">
        <v>0</v>
      </c>
      <c r="C80" s="55">
        <f>SUM(C71:C79)</f>
        <v>136</v>
      </c>
      <c r="D80" s="32">
        <f>SUM(D71:D79)</f>
        <v>64</v>
      </c>
      <c r="E80" s="74"/>
      <c r="G80" s="39"/>
      <c r="I80" s="15"/>
    </row>
    <row r="81" spans="2:9" s="2" customFormat="1" ht="22.5" customHeight="1" x14ac:dyDescent="0.35">
      <c r="B81" s="27"/>
      <c r="C81" s="27"/>
      <c r="D81" s="28"/>
      <c r="I81" s="15"/>
    </row>
    <row r="82" spans="2:9" s="2" customFormat="1" ht="22.5" customHeight="1" x14ac:dyDescent="0.35">
      <c r="B82" s="129" t="s">
        <v>125</v>
      </c>
      <c r="C82" s="130"/>
      <c r="D82" s="131"/>
      <c r="I82" s="15"/>
    </row>
    <row r="83" spans="2:9" s="2" customFormat="1" ht="18" customHeight="1" x14ac:dyDescent="0.35">
      <c r="B83" s="24" t="s">
        <v>154</v>
      </c>
      <c r="C83" s="55" t="s">
        <v>45</v>
      </c>
      <c r="D83" s="13" t="s">
        <v>140</v>
      </c>
      <c r="I83" s="15"/>
    </row>
    <row r="84" spans="2:9" s="2" customFormat="1" ht="15.5" x14ac:dyDescent="0.35">
      <c r="B84" s="101" t="s">
        <v>79</v>
      </c>
      <c r="C84" s="101">
        <v>50</v>
      </c>
      <c r="D84" s="81">
        <v>94</v>
      </c>
      <c r="I84" s="15"/>
    </row>
    <row r="85" spans="2:9" s="2" customFormat="1" ht="15.5" x14ac:dyDescent="0.35">
      <c r="B85" s="101" t="s">
        <v>28</v>
      </c>
      <c r="C85" s="101">
        <v>3</v>
      </c>
      <c r="D85" s="81">
        <v>8</v>
      </c>
      <c r="I85" s="15"/>
    </row>
    <row r="86" spans="2:9" s="2" customFormat="1" ht="15.5" x14ac:dyDescent="0.35">
      <c r="B86" s="101" t="s">
        <v>3</v>
      </c>
      <c r="C86" s="103">
        <v>3</v>
      </c>
      <c r="D86" s="81">
        <v>8</v>
      </c>
      <c r="I86" s="15"/>
    </row>
    <row r="87" spans="2:9" s="2" customFormat="1" ht="15.5" x14ac:dyDescent="0.35">
      <c r="B87" s="101" t="s">
        <v>4</v>
      </c>
      <c r="C87" s="101">
        <v>10</v>
      </c>
      <c r="D87" s="81">
        <v>20</v>
      </c>
      <c r="I87" s="15"/>
    </row>
    <row r="88" spans="2:9" s="2" customFormat="1" ht="15.5" x14ac:dyDescent="0.35">
      <c r="B88" s="101" t="s">
        <v>150</v>
      </c>
      <c r="C88" s="101">
        <v>10</v>
      </c>
      <c r="D88" s="81">
        <v>24</v>
      </c>
      <c r="I88" s="15"/>
    </row>
    <row r="89" spans="2:9" s="2" customFormat="1" ht="15.5" x14ac:dyDescent="0.35">
      <c r="B89" s="101" t="s">
        <v>78</v>
      </c>
      <c r="C89" s="101">
        <v>20</v>
      </c>
      <c r="D89" s="81">
        <v>32</v>
      </c>
      <c r="I89" s="15"/>
    </row>
    <row r="90" spans="2:9" s="2" customFormat="1" ht="15.5" x14ac:dyDescent="0.35">
      <c r="B90" s="101" t="s">
        <v>155</v>
      </c>
      <c r="C90" s="101">
        <v>10</v>
      </c>
      <c r="D90" s="81">
        <v>20</v>
      </c>
      <c r="I90" s="15"/>
    </row>
    <row r="91" spans="2:9" s="2" customFormat="1" ht="15.5" x14ac:dyDescent="0.35">
      <c r="B91" s="101" t="s">
        <v>81</v>
      </c>
      <c r="C91" s="101">
        <v>20</v>
      </c>
      <c r="D91" s="81">
        <v>43</v>
      </c>
      <c r="I91" s="15"/>
    </row>
    <row r="92" spans="2:9" s="2" customFormat="1" ht="15.5" x14ac:dyDescent="0.35">
      <c r="B92" s="102" t="s">
        <v>6</v>
      </c>
      <c r="C92" s="104">
        <v>10</v>
      </c>
      <c r="D92" s="82">
        <v>20</v>
      </c>
      <c r="E92" s="39"/>
      <c r="I92" s="15"/>
    </row>
    <row r="93" spans="2:9" s="2" customFormat="1" ht="20.25" customHeight="1" x14ac:dyDescent="0.35">
      <c r="B93" s="24" t="s">
        <v>0</v>
      </c>
      <c r="C93" s="55">
        <f>SUM(C84:C92)</f>
        <v>136</v>
      </c>
      <c r="D93" s="32">
        <f>SUM(D84:D92)</f>
        <v>269</v>
      </c>
      <c r="E93" s="63"/>
      <c r="F93" s="154"/>
      <c r="I93" s="15"/>
    </row>
    <row r="94" spans="2:9" s="2" customFormat="1" ht="19" customHeight="1" x14ac:dyDescent="0.35">
      <c r="B94" s="27"/>
      <c r="C94" s="27"/>
      <c r="D94" s="28"/>
      <c r="I94" s="15"/>
    </row>
    <row r="95" spans="2:9" s="2" customFormat="1" ht="19" customHeight="1" x14ac:dyDescent="0.35">
      <c r="B95" s="27"/>
      <c r="C95" s="27"/>
      <c r="D95" s="28"/>
      <c r="I95" s="15"/>
    </row>
    <row r="96" spans="2:9" ht="23.25" customHeight="1" x14ac:dyDescent="0.35">
      <c r="B96" s="129" t="s">
        <v>122</v>
      </c>
      <c r="C96" s="130"/>
      <c r="D96" s="131"/>
      <c r="E96" s="25"/>
      <c r="I96" s="2"/>
    </row>
    <row r="97" spans="2:9" ht="21.75" customHeight="1" x14ac:dyDescent="0.35">
      <c r="B97" s="24" t="s">
        <v>123</v>
      </c>
      <c r="C97" s="55" t="s">
        <v>45</v>
      </c>
      <c r="D97" s="13" t="s">
        <v>140</v>
      </c>
      <c r="E97" s="25"/>
      <c r="I97" s="2"/>
    </row>
    <row r="98" spans="2:9" ht="15.75" customHeight="1" x14ac:dyDescent="0.35">
      <c r="B98" s="102" t="s">
        <v>79</v>
      </c>
      <c r="C98" s="135" t="s">
        <v>121</v>
      </c>
      <c r="D98" s="109">
        <v>19778</v>
      </c>
      <c r="E98" s="25"/>
      <c r="I98" s="2"/>
    </row>
    <row r="99" spans="2:9" ht="15.75" customHeight="1" x14ac:dyDescent="0.35">
      <c r="B99" s="101" t="s">
        <v>151</v>
      </c>
      <c r="C99" s="136"/>
      <c r="D99" s="110">
        <v>165</v>
      </c>
      <c r="E99" s="25"/>
      <c r="I99" s="2"/>
    </row>
    <row r="100" spans="2:9" ht="15.75" customHeight="1" x14ac:dyDescent="0.35">
      <c r="B100" s="101" t="s">
        <v>28</v>
      </c>
      <c r="C100" s="136"/>
      <c r="D100" s="110">
        <v>11</v>
      </c>
      <c r="E100" s="25"/>
      <c r="I100" s="2"/>
    </row>
    <row r="101" spans="2:9" ht="15.75" customHeight="1" x14ac:dyDescent="0.35">
      <c r="B101" s="101" t="s">
        <v>3</v>
      </c>
      <c r="C101" s="136"/>
      <c r="D101" s="110">
        <v>7</v>
      </c>
      <c r="E101" s="25"/>
      <c r="I101" s="2"/>
    </row>
    <row r="102" spans="2:9" ht="15.75" customHeight="1" x14ac:dyDescent="0.35">
      <c r="B102" s="101" t="s">
        <v>5</v>
      </c>
      <c r="C102" s="136"/>
      <c r="D102" s="110">
        <v>174</v>
      </c>
      <c r="E102" s="25"/>
      <c r="I102" s="2"/>
    </row>
    <row r="103" spans="2:9" ht="15.75" customHeight="1" x14ac:dyDescent="0.35">
      <c r="B103" s="101" t="s">
        <v>80</v>
      </c>
      <c r="C103" s="136"/>
      <c r="D103" s="110">
        <v>1</v>
      </c>
      <c r="E103" s="25"/>
      <c r="I103" s="2"/>
    </row>
    <row r="104" spans="2:9" ht="15.75" customHeight="1" x14ac:dyDescent="0.35">
      <c r="B104" s="101" t="s">
        <v>152</v>
      </c>
      <c r="C104" s="136"/>
      <c r="D104" s="110">
        <v>78</v>
      </c>
      <c r="E104" s="25"/>
      <c r="I104" s="2"/>
    </row>
    <row r="105" spans="2:9" ht="15.75" customHeight="1" x14ac:dyDescent="0.35">
      <c r="B105" s="101" t="s">
        <v>153</v>
      </c>
      <c r="C105" s="136"/>
      <c r="D105" s="110">
        <v>49</v>
      </c>
      <c r="E105" s="25"/>
      <c r="I105" s="2"/>
    </row>
    <row r="106" spans="2:9" ht="15.75" customHeight="1" x14ac:dyDescent="0.35">
      <c r="B106" s="101" t="s">
        <v>4</v>
      </c>
      <c r="C106" s="136"/>
      <c r="D106" s="110">
        <v>44</v>
      </c>
      <c r="E106" s="25"/>
      <c r="I106" s="2"/>
    </row>
    <row r="107" spans="2:9" ht="15.75" customHeight="1" x14ac:dyDescent="0.35">
      <c r="B107" s="101" t="s">
        <v>81</v>
      </c>
      <c r="C107" s="136"/>
      <c r="D107" s="109">
        <v>3123</v>
      </c>
      <c r="E107" s="25"/>
      <c r="I107" s="2"/>
    </row>
    <row r="108" spans="2:9" ht="15.75" customHeight="1" x14ac:dyDescent="0.35">
      <c r="B108" s="101" t="s">
        <v>1</v>
      </c>
      <c r="C108" s="136"/>
      <c r="D108" s="110">
        <v>374</v>
      </c>
      <c r="E108" s="25"/>
      <c r="I108" s="2"/>
    </row>
    <row r="109" spans="2:9" ht="15.75" customHeight="1" x14ac:dyDescent="0.35">
      <c r="B109" s="102" t="s">
        <v>6</v>
      </c>
      <c r="C109" s="137"/>
      <c r="D109" s="110">
        <v>334</v>
      </c>
      <c r="E109" s="25"/>
      <c r="I109" s="2"/>
    </row>
    <row r="110" spans="2:9" ht="20.25" customHeight="1" x14ac:dyDescent="0.35">
      <c r="B110" s="133" t="s">
        <v>0</v>
      </c>
      <c r="C110" s="134"/>
      <c r="D110" s="95">
        <f>SUM(D98:E109)</f>
        <v>24138</v>
      </c>
      <c r="E110" s="63"/>
      <c r="F110" s="64"/>
      <c r="G110" s="64"/>
      <c r="I110" s="2"/>
    </row>
    <row r="111" spans="2:9" ht="20.25" customHeight="1" x14ac:dyDescent="0.35">
      <c r="B111" s="22"/>
      <c r="C111" s="22"/>
      <c r="D111" s="22"/>
      <c r="E111" s="25"/>
      <c r="I111" s="2"/>
    </row>
    <row r="112" spans="2:9" ht="12" customHeight="1" x14ac:dyDescent="0.35">
      <c r="B112" s="22"/>
      <c r="C112" s="22"/>
      <c r="D112" s="22"/>
      <c r="E112" s="25"/>
      <c r="I112" s="2"/>
    </row>
    <row r="113" spans="2:9" ht="20.25" customHeight="1" x14ac:dyDescent="0.35">
      <c r="G113" s="52"/>
      <c r="I113" s="2"/>
    </row>
    <row r="114" spans="2:9" ht="15.5" x14ac:dyDescent="0.35">
      <c r="B114" s="128" t="s">
        <v>41</v>
      </c>
      <c r="C114" s="128"/>
      <c r="D114" s="128"/>
    </row>
    <row r="115" spans="2:9" ht="21" customHeight="1" x14ac:dyDescent="0.35">
      <c r="B115" s="24" t="s">
        <v>42</v>
      </c>
      <c r="C115" s="138" t="s">
        <v>156</v>
      </c>
      <c r="D115" s="13" t="s">
        <v>140</v>
      </c>
    </row>
    <row r="116" spans="2:9" x14ac:dyDescent="0.35">
      <c r="B116" s="23" t="s">
        <v>29</v>
      </c>
      <c r="C116" s="139"/>
      <c r="D116" s="96">
        <v>34</v>
      </c>
    </row>
    <row r="117" spans="2:9" x14ac:dyDescent="0.35">
      <c r="B117" s="23" t="s">
        <v>30</v>
      </c>
      <c r="C117" s="139"/>
      <c r="D117" s="96">
        <v>402</v>
      </c>
    </row>
    <row r="118" spans="2:9" x14ac:dyDescent="0.35">
      <c r="B118" s="23" t="s">
        <v>31</v>
      </c>
      <c r="C118" s="139"/>
      <c r="D118" s="97">
        <v>2219</v>
      </c>
    </row>
    <row r="119" spans="2:9" x14ac:dyDescent="0.35">
      <c r="B119" s="23" t="s">
        <v>32</v>
      </c>
      <c r="C119" s="139"/>
      <c r="D119" s="96">
        <v>726</v>
      </c>
    </row>
    <row r="120" spans="2:9" x14ac:dyDescent="0.35">
      <c r="B120" s="23" t="s">
        <v>33</v>
      </c>
      <c r="C120" s="139"/>
      <c r="D120" s="96">
        <v>4</v>
      </c>
    </row>
    <row r="121" spans="2:9" x14ac:dyDescent="0.35">
      <c r="B121" s="23" t="s">
        <v>70</v>
      </c>
      <c r="C121" s="139"/>
      <c r="D121" s="96">
        <v>12</v>
      </c>
    </row>
    <row r="122" spans="2:9" ht="18" customHeight="1" x14ac:dyDescent="0.35">
      <c r="B122" s="24" t="s">
        <v>0</v>
      </c>
      <c r="C122" s="139"/>
      <c r="D122" s="95">
        <f>SUM(D116:E121)</f>
        <v>3397</v>
      </c>
      <c r="E122" s="48"/>
    </row>
    <row r="123" spans="2:9" ht="15.5" x14ac:dyDescent="0.35">
      <c r="B123" s="10" t="s">
        <v>26</v>
      </c>
      <c r="C123" s="139"/>
      <c r="D123" s="98">
        <f>D122</f>
        <v>3397</v>
      </c>
    </row>
    <row r="124" spans="2:9" ht="15.5" x14ac:dyDescent="0.35">
      <c r="B124" s="10" t="s">
        <v>27</v>
      </c>
      <c r="C124" s="140"/>
      <c r="D124" s="98">
        <v>0</v>
      </c>
    </row>
    <row r="125" spans="2:9" ht="15.5" x14ac:dyDescent="0.35">
      <c r="B125" s="22"/>
      <c r="C125" s="84"/>
      <c r="D125" s="84"/>
    </row>
    <row r="126" spans="2:9" ht="15.5" x14ac:dyDescent="0.35">
      <c r="B126" s="114" t="s">
        <v>38</v>
      </c>
      <c r="C126" s="114"/>
      <c r="D126" s="114"/>
    </row>
    <row r="127" spans="2:9" ht="22.5" customHeight="1" x14ac:dyDescent="0.35">
      <c r="B127" s="24" t="s">
        <v>39</v>
      </c>
      <c r="C127" s="141" t="s">
        <v>156</v>
      </c>
      <c r="D127" s="13" t="s">
        <v>140</v>
      </c>
    </row>
    <row r="128" spans="2:9" ht="25.5" customHeight="1" x14ac:dyDescent="0.35">
      <c r="B128" s="10" t="s">
        <v>40</v>
      </c>
      <c r="C128" s="142"/>
      <c r="D128" s="100">
        <v>1036</v>
      </c>
      <c r="E128" s="46"/>
    </row>
    <row r="129" spans="2:5" ht="15.5" x14ac:dyDescent="0.35">
      <c r="B129" s="22"/>
      <c r="C129" s="84"/>
      <c r="D129" s="84"/>
    </row>
    <row r="130" spans="2:5" x14ac:dyDescent="0.35">
      <c r="B130" s="43"/>
      <c r="C130" s="43"/>
      <c r="D130" s="43"/>
    </row>
    <row r="131" spans="2:5" ht="15.5" x14ac:dyDescent="0.35">
      <c r="B131" s="114" t="s">
        <v>82</v>
      </c>
      <c r="C131" s="114"/>
      <c r="D131" s="114"/>
    </row>
    <row r="132" spans="2:5" ht="26.25" customHeight="1" x14ac:dyDescent="0.35">
      <c r="B132" s="24" t="s">
        <v>83</v>
      </c>
      <c r="C132" s="55" t="s">
        <v>72</v>
      </c>
      <c r="D132" s="13" t="s">
        <v>140</v>
      </c>
    </row>
    <row r="133" spans="2:5" ht="56.25" customHeight="1" x14ac:dyDescent="0.35">
      <c r="B133" s="77" t="s">
        <v>84</v>
      </c>
      <c r="C133" s="56" t="s">
        <v>87</v>
      </c>
      <c r="D133" s="111">
        <v>1</v>
      </c>
    </row>
    <row r="134" spans="2:5" ht="55.5" customHeight="1" x14ac:dyDescent="0.35">
      <c r="B134" s="77" t="s">
        <v>85</v>
      </c>
      <c r="C134" s="56" t="s">
        <v>88</v>
      </c>
      <c r="D134" s="111">
        <v>1</v>
      </c>
    </row>
    <row r="135" spans="2:5" ht="46.5" x14ac:dyDescent="0.35">
      <c r="B135" s="77" t="s">
        <v>86</v>
      </c>
      <c r="C135" s="54" t="s">
        <v>89</v>
      </c>
      <c r="D135" s="111">
        <v>1</v>
      </c>
    </row>
    <row r="136" spans="2:5" x14ac:dyDescent="0.35">
      <c r="B136" s="43"/>
      <c r="C136" s="43"/>
      <c r="D136" s="43"/>
    </row>
    <row r="137" spans="2:5" x14ac:dyDescent="0.35">
      <c r="B137" s="43"/>
      <c r="C137" s="43"/>
      <c r="D137" s="43"/>
    </row>
    <row r="138" spans="2:5" x14ac:dyDescent="0.35">
      <c r="B138" s="43"/>
      <c r="C138" s="43"/>
      <c r="D138" s="43"/>
    </row>
    <row r="139" spans="2:5" x14ac:dyDescent="0.35">
      <c r="B139" s="43"/>
      <c r="C139" s="43"/>
      <c r="D139" s="43"/>
    </row>
    <row r="140" spans="2:5" x14ac:dyDescent="0.35">
      <c r="B140" s="43"/>
      <c r="C140" s="43"/>
      <c r="D140" s="43"/>
    </row>
    <row r="142" spans="2:5" ht="15.5" x14ac:dyDescent="0.35">
      <c r="B142" s="132" t="s">
        <v>74</v>
      </c>
      <c r="C142" s="132"/>
      <c r="D142" s="132"/>
      <c r="E142" s="38"/>
    </row>
    <row r="143" spans="2:5" ht="16.5" customHeight="1" x14ac:dyDescent="0.35">
      <c r="B143" s="127" t="s">
        <v>75</v>
      </c>
      <c r="C143" s="127"/>
      <c r="D143" s="127"/>
      <c r="E143" s="14"/>
    </row>
    <row r="144" spans="2:5" ht="15.75" customHeight="1" x14ac:dyDescent="0.35">
      <c r="B144" s="127" t="s">
        <v>64</v>
      </c>
      <c r="C144" s="127"/>
      <c r="D144" s="127"/>
      <c r="E144" s="14"/>
    </row>
    <row r="145" spans="2:5" ht="15.5" x14ac:dyDescent="0.35">
      <c r="B145" s="126"/>
      <c r="C145" s="126"/>
      <c r="D145" s="126"/>
      <c r="E145" s="14"/>
    </row>
  </sheetData>
  <sortState xmlns:xlrd2="http://schemas.microsoft.com/office/spreadsheetml/2017/richdata2" ref="B71:D77">
    <sortCondition ref="B71:B77"/>
  </sortState>
  <mergeCells count="30">
    <mergeCell ref="B145:D145"/>
    <mergeCell ref="B144:D144"/>
    <mergeCell ref="B143:D143"/>
    <mergeCell ref="B114:D114"/>
    <mergeCell ref="B69:D69"/>
    <mergeCell ref="B142:D142"/>
    <mergeCell ref="B82:D82"/>
    <mergeCell ref="B131:D131"/>
    <mergeCell ref="B126:D126"/>
    <mergeCell ref="B96:D96"/>
    <mergeCell ref="B110:C110"/>
    <mergeCell ref="C98:C109"/>
    <mergeCell ref="C115:C124"/>
    <mergeCell ref="C127:C128"/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6"/>
  <sheetViews>
    <sheetView showGridLines="0" view="pageBreakPreview" zoomScale="90" zoomScaleNormal="90" zoomScaleSheetLayoutView="90" workbookViewId="0">
      <selection activeCell="G7" sqref="G7"/>
    </sheetView>
  </sheetViews>
  <sheetFormatPr defaultColWidth="9" defaultRowHeight="14.5" x14ac:dyDescent="0.35"/>
  <cols>
    <col min="1" max="1" width="1.81640625" style="1" customWidth="1"/>
    <col min="2" max="2" width="90.1796875" style="9" customWidth="1"/>
    <col min="3" max="3" width="20.7265625" style="8" customWidth="1"/>
    <col min="4" max="4" width="19.7265625" style="8" customWidth="1"/>
    <col min="5" max="5" width="9" style="1"/>
    <col min="6" max="6" width="9.453125" style="1" bestFit="1" customWidth="1"/>
    <col min="7" max="16384" width="9" style="1"/>
  </cols>
  <sheetData>
    <row r="1" spans="1:14" ht="11.5" customHeight="1" x14ac:dyDescent="0.35"/>
    <row r="2" spans="1:14" ht="101.5" customHeight="1" x14ac:dyDescent="0.35">
      <c r="B2" s="143"/>
      <c r="C2" s="143"/>
      <c r="D2" s="143"/>
    </row>
    <row r="3" spans="1:14" ht="7.5" customHeight="1" x14ac:dyDescent="0.35">
      <c r="B3" s="1"/>
      <c r="C3" s="1"/>
      <c r="D3" s="1"/>
    </row>
    <row r="4" spans="1:14" ht="39.75" customHeight="1" x14ac:dyDescent="0.35">
      <c r="B4" s="113" t="s">
        <v>115</v>
      </c>
      <c r="C4" s="113"/>
      <c r="D4" s="113"/>
    </row>
    <row r="5" spans="1:14" s="2" customFormat="1" ht="27" customHeight="1" x14ac:dyDescent="0.35">
      <c r="B5" s="117" t="s">
        <v>137</v>
      </c>
      <c r="C5" s="117"/>
      <c r="D5" s="117"/>
    </row>
    <row r="6" spans="1:14" s="15" customFormat="1" ht="7.5" customHeight="1" x14ac:dyDescent="0.35">
      <c r="B6" s="22"/>
      <c r="C6" s="83"/>
      <c r="D6" s="84"/>
      <c r="E6" s="33"/>
    </row>
    <row r="7" spans="1:14" s="15" customFormat="1" ht="19.899999999999999" customHeight="1" x14ac:dyDescent="0.35">
      <c r="B7" s="118" t="s">
        <v>159</v>
      </c>
      <c r="C7" s="118"/>
      <c r="D7" s="118"/>
      <c r="E7" s="16"/>
    </row>
    <row r="8" spans="1:14" s="15" customFormat="1" ht="9" customHeight="1" x14ac:dyDescent="0.35">
      <c r="B8" s="22"/>
      <c r="C8" s="83"/>
      <c r="D8" s="84"/>
      <c r="E8" s="17"/>
    </row>
    <row r="9" spans="1:14" s="3" customFormat="1" ht="35.25" customHeight="1" x14ac:dyDescent="0.35">
      <c r="A9" s="1"/>
      <c r="B9" s="12" t="s">
        <v>44</v>
      </c>
      <c r="C9" s="12" t="s">
        <v>45</v>
      </c>
      <c r="D9" s="36" t="s">
        <v>162</v>
      </c>
      <c r="E9" s="60"/>
    </row>
    <row r="10" spans="1:14" s="18" customFormat="1" ht="32.25" customHeight="1" x14ac:dyDescent="0.35">
      <c r="B10" s="5" t="s">
        <v>46</v>
      </c>
      <c r="C10" s="20">
        <v>0.9</v>
      </c>
      <c r="D10" s="44">
        <f>IFERROR((D11/D12),"")</f>
        <v>0.96277980218636128</v>
      </c>
    </row>
    <row r="11" spans="1:14" s="19" customFormat="1" ht="32.25" customHeight="1" x14ac:dyDescent="0.35">
      <c r="B11" s="6" t="s">
        <v>47</v>
      </c>
      <c r="C11" s="4"/>
      <c r="D11" s="70">
        <v>3699</v>
      </c>
      <c r="E11" s="34"/>
    </row>
    <row r="12" spans="1:14" s="19" customFormat="1" ht="32.25" customHeight="1" x14ac:dyDescent="0.35">
      <c r="B12" s="6" t="s">
        <v>48</v>
      </c>
      <c r="C12" s="4"/>
      <c r="D12" s="71">
        <f>156*28-526</f>
        <v>3842</v>
      </c>
      <c r="E12" s="34"/>
    </row>
    <row r="13" spans="1:14" s="18" customFormat="1" ht="32.25" customHeight="1" x14ac:dyDescent="0.35">
      <c r="B13" s="5" t="s">
        <v>49</v>
      </c>
      <c r="C13" s="20" t="s">
        <v>91</v>
      </c>
      <c r="D13" s="45">
        <f>IFERROR((D14/D15),"")</f>
        <v>4.7852522639068562</v>
      </c>
    </row>
    <row r="14" spans="1:14" s="19" customFormat="1" ht="32.25" customHeight="1" x14ac:dyDescent="0.35">
      <c r="B14" s="6" t="s">
        <v>50</v>
      </c>
      <c r="C14" s="4"/>
      <c r="D14" s="70">
        <f>D11</f>
        <v>3699</v>
      </c>
      <c r="E14" s="34"/>
      <c r="F14" s="30"/>
    </row>
    <row r="15" spans="1:14" s="19" customFormat="1" ht="32.25" customHeight="1" x14ac:dyDescent="0.35">
      <c r="B15" s="6" t="s">
        <v>51</v>
      </c>
      <c r="C15" s="4"/>
      <c r="D15" s="78">
        <f>Produção!D13</f>
        <v>773</v>
      </c>
      <c r="E15" s="34"/>
    </row>
    <row r="16" spans="1:14" s="18" customFormat="1" ht="32.25" customHeight="1" x14ac:dyDescent="0.35">
      <c r="B16" s="5" t="s">
        <v>52</v>
      </c>
      <c r="C16" s="11" t="s">
        <v>92</v>
      </c>
      <c r="D16" s="80">
        <f>((100-(D10*100))*(D13*24))/(D10*100)</f>
        <v>4.439844760672699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2:6" s="19" customFormat="1" ht="32.25" customHeight="1" x14ac:dyDescent="0.35">
      <c r="B17" s="6" t="s">
        <v>2</v>
      </c>
      <c r="C17" s="4"/>
      <c r="D17" s="72">
        <f>D10</f>
        <v>0.96277980218636128</v>
      </c>
      <c r="E17" s="65"/>
    </row>
    <row r="18" spans="2:6" s="19" customFormat="1" ht="32.25" customHeight="1" x14ac:dyDescent="0.35">
      <c r="B18" s="6" t="s">
        <v>53</v>
      </c>
      <c r="C18" s="4"/>
      <c r="D18" s="73">
        <f>D13</f>
        <v>4.7852522639068562</v>
      </c>
    </row>
    <row r="19" spans="2:6" s="18" customFormat="1" ht="32.25" customHeight="1" x14ac:dyDescent="0.35">
      <c r="B19" s="5" t="s">
        <v>130</v>
      </c>
      <c r="C19" s="20" t="s">
        <v>93</v>
      </c>
      <c r="D19" s="44">
        <f>D20/D21</f>
        <v>4.9744897959183673E-2</v>
      </c>
    </row>
    <row r="20" spans="2:6" s="19" customFormat="1" ht="32.25" customHeight="1" x14ac:dyDescent="0.35">
      <c r="B20" s="6" t="s">
        <v>56</v>
      </c>
      <c r="C20" s="4"/>
      <c r="D20" s="70">
        <v>39</v>
      </c>
      <c r="E20" s="34"/>
    </row>
    <row r="21" spans="2:6" s="19" customFormat="1" ht="32.25" customHeight="1" x14ac:dyDescent="0.35">
      <c r="B21" s="6" t="s">
        <v>57</v>
      </c>
      <c r="C21" s="4"/>
      <c r="D21" s="70">
        <v>784</v>
      </c>
      <c r="E21" s="34"/>
    </row>
    <row r="22" spans="2:6" s="19" customFormat="1" ht="32.25" customHeight="1" x14ac:dyDescent="0.45">
      <c r="B22" s="5" t="s">
        <v>131</v>
      </c>
      <c r="C22" s="20" t="s">
        <v>36</v>
      </c>
      <c r="D22" s="44">
        <f>D23/D24</f>
        <v>0</v>
      </c>
      <c r="E22" s="66"/>
    </row>
    <row r="23" spans="2:6" s="19" customFormat="1" ht="32.25" customHeight="1" x14ac:dyDescent="0.35">
      <c r="B23" s="6" t="s">
        <v>54</v>
      </c>
      <c r="C23" s="4"/>
      <c r="D23" s="70">
        <v>0</v>
      </c>
      <c r="F23" s="31"/>
    </row>
    <row r="24" spans="2:6" s="19" customFormat="1" ht="32.25" customHeight="1" x14ac:dyDescent="0.35">
      <c r="B24" s="67" t="s">
        <v>55</v>
      </c>
      <c r="C24" s="4"/>
      <c r="D24" s="70">
        <v>108</v>
      </c>
      <c r="E24" s="34"/>
    </row>
    <row r="25" spans="2:6" s="18" customFormat="1" ht="32.25" customHeight="1" x14ac:dyDescent="0.35">
      <c r="B25" s="5" t="s">
        <v>58</v>
      </c>
      <c r="C25" s="20" t="s">
        <v>94</v>
      </c>
      <c r="D25" s="144" t="s">
        <v>73</v>
      </c>
    </row>
    <row r="26" spans="2:6" s="19" customFormat="1" ht="32.25" customHeight="1" x14ac:dyDescent="0.35">
      <c r="B26" s="6" t="s">
        <v>59</v>
      </c>
      <c r="C26" s="29" t="s">
        <v>66</v>
      </c>
      <c r="D26" s="145"/>
    </row>
    <row r="27" spans="2:6" s="19" customFormat="1" ht="32.25" customHeight="1" x14ac:dyDescent="0.35">
      <c r="B27" s="6" t="s">
        <v>60</v>
      </c>
      <c r="C27" s="29" t="s">
        <v>66</v>
      </c>
      <c r="D27" s="146"/>
    </row>
    <row r="28" spans="2:6" s="19" customFormat="1" ht="32.25" customHeight="1" x14ac:dyDescent="0.35">
      <c r="B28" s="5" t="s">
        <v>113</v>
      </c>
      <c r="C28" s="20" t="s">
        <v>34</v>
      </c>
      <c r="D28" s="44">
        <f>IFERROR((D29/D30),"")</f>
        <v>3.1948881789137379E-3</v>
      </c>
    </row>
    <row r="29" spans="2:6" s="19" customFormat="1" ht="32.25" customHeight="1" x14ac:dyDescent="0.35">
      <c r="B29" s="6" t="s">
        <v>61</v>
      </c>
      <c r="C29" s="11"/>
      <c r="D29" s="10">
        <v>1</v>
      </c>
    </row>
    <row r="30" spans="2:6" s="19" customFormat="1" ht="32.25" customHeight="1" x14ac:dyDescent="0.35">
      <c r="B30" s="6" t="s">
        <v>62</v>
      </c>
      <c r="C30" s="11"/>
      <c r="D30" s="10">
        <v>313</v>
      </c>
      <c r="E30" s="63"/>
    </row>
    <row r="31" spans="2:6" s="19" customFormat="1" ht="32.25" customHeight="1" x14ac:dyDescent="0.35">
      <c r="B31" s="5" t="s">
        <v>95</v>
      </c>
      <c r="C31" s="11" t="s">
        <v>35</v>
      </c>
      <c r="D31" s="44">
        <f>IFERROR((D32/D33),"")</f>
        <v>1</v>
      </c>
    </row>
    <row r="32" spans="2:6" s="19" customFormat="1" ht="32.25" customHeight="1" x14ac:dyDescent="0.35">
      <c r="B32" s="6" t="s">
        <v>63</v>
      </c>
      <c r="C32" s="11"/>
      <c r="D32" s="105">
        <f>15+14+11+9+8+4+2+1</f>
        <v>64</v>
      </c>
    </row>
    <row r="33" spans="2:5" s="19" customFormat="1" ht="32.25" customHeight="1" x14ac:dyDescent="0.35">
      <c r="B33" s="6" t="s">
        <v>71</v>
      </c>
      <c r="C33" s="11"/>
      <c r="D33" s="106">
        <v>64</v>
      </c>
      <c r="E33" s="34"/>
    </row>
    <row r="34" spans="2:5" s="19" customFormat="1" ht="37.5" customHeight="1" x14ac:dyDescent="0.35">
      <c r="B34" s="75" t="s">
        <v>132</v>
      </c>
      <c r="C34" s="11" t="s">
        <v>101</v>
      </c>
      <c r="D34" s="44">
        <f>IFERROR((D35/D36),"")</f>
        <v>1</v>
      </c>
    </row>
    <row r="35" spans="2:5" s="19" customFormat="1" ht="37.5" customHeight="1" x14ac:dyDescent="0.35">
      <c r="B35" s="6" t="s">
        <v>99</v>
      </c>
      <c r="C35" s="11"/>
      <c r="D35" s="10">
        <v>573</v>
      </c>
    </row>
    <row r="36" spans="2:5" s="19" customFormat="1" ht="37.5" customHeight="1" x14ac:dyDescent="0.35">
      <c r="B36" s="6" t="s">
        <v>100</v>
      </c>
      <c r="C36" s="11"/>
      <c r="D36" s="10">
        <v>573</v>
      </c>
    </row>
    <row r="37" spans="2:5" s="19" customFormat="1" ht="46.5" x14ac:dyDescent="0.35">
      <c r="B37" s="47" t="s">
        <v>133</v>
      </c>
      <c r="C37" s="11" t="s">
        <v>101</v>
      </c>
      <c r="D37" s="107">
        <f>IFERROR((D38/D39),"")</f>
        <v>1</v>
      </c>
    </row>
    <row r="38" spans="2:5" s="19" customFormat="1" ht="33" customHeight="1" x14ac:dyDescent="0.35">
      <c r="B38" s="76" t="s">
        <v>102</v>
      </c>
      <c r="C38" s="7"/>
      <c r="D38" s="105">
        <v>573</v>
      </c>
    </row>
    <row r="39" spans="2:5" s="19" customFormat="1" ht="33" customHeight="1" x14ac:dyDescent="0.35">
      <c r="B39" s="6" t="s">
        <v>103</v>
      </c>
      <c r="C39" s="7"/>
      <c r="D39" s="105">
        <v>573</v>
      </c>
    </row>
    <row r="40" spans="2:5" s="19" customFormat="1" ht="33" customHeight="1" x14ac:dyDescent="0.35">
      <c r="B40" s="5" t="s">
        <v>134</v>
      </c>
      <c r="C40" s="11" t="s">
        <v>37</v>
      </c>
      <c r="D40" s="44">
        <f>IFERROR((D41/D42),"")</f>
        <v>1</v>
      </c>
    </row>
    <row r="41" spans="2:5" s="19" customFormat="1" ht="33" customHeight="1" x14ac:dyDescent="0.35">
      <c r="B41" s="6" t="s">
        <v>104</v>
      </c>
      <c r="C41" s="11"/>
      <c r="D41" s="105">
        <v>921</v>
      </c>
    </row>
    <row r="42" spans="2:5" ht="33" customHeight="1" x14ac:dyDescent="0.35">
      <c r="B42" s="6" t="s">
        <v>105</v>
      </c>
      <c r="C42" s="11"/>
      <c r="D42" s="106">
        <v>921</v>
      </c>
    </row>
    <row r="43" spans="2:5" ht="33" customHeight="1" x14ac:dyDescent="0.35">
      <c r="B43" s="5" t="s">
        <v>135</v>
      </c>
      <c r="C43" s="11" t="s">
        <v>106</v>
      </c>
      <c r="D43" s="44">
        <f>IFERROR((D44/D45),"")</f>
        <v>3.2058877384509602E-3</v>
      </c>
    </row>
    <row r="44" spans="2:5" ht="33" customHeight="1" x14ac:dyDescent="0.35">
      <c r="B44" s="6" t="s">
        <v>107</v>
      </c>
      <c r="C44" s="11"/>
      <c r="D44" s="108">
        <v>3939.88</v>
      </c>
    </row>
    <row r="45" spans="2:5" ht="33" customHeight="1" x14ac:dyDescent="0.35">
      <c r="B45" s="6" t="s">
        <v>108</v>
      </c>
      <c r="C45" s="11"/>
      <c r="D45" s="108">
        <v>1228951.33</v>
      </c>
    </row>
    <row r="46" spans="2:5" ht="33" customHeight="1" x14ac:dyDescent="0.35">
      <c r="B46" s="75" t="s">
        <v>136</v>
      </c>
      <c r="C46" s="11" t="s">
        <v>90</v>
      </c>
      <c r="D46" s="107">
        <f>IFERROR((D47/D48),"")</f>
        <v>0.99145299145299148</v>
      </c>
    </row>
    <row r="47" spans="2:5" ht="33" customHeight="1" x14ac:dyDescent="0.35">
      <c r="B47" s="6" t="s">
        <v>110</v>
      </c>
      <c r="C47" s="7"/>
      <c r="D47" s="105">
        <v>116</v>
      </c>
    </row>
    <row r="48" spans="2:5" ht="33" customHeight="1" x14ac:dyDescent="0.35">
      <c r="B48" s="6" t="s">
        <v>109</v>
      </c>
      <c r="C48" s="7"/>
      <c r="D48" s="105">
        <v>117</v>
      </c>
    </row>
    <row r="49" spans="2:4" ht="15" customHeight="1" x14ac:dyDescent="0.35">
      <c r="B49" s="49"/>
      <c r="C49" s="27"/>
      <c r="D49" s="50"/>
    </row>
    <row r="50" spans="2:4" ht="26.25" customHeight="1" x14ac:dyDescent="0.35">
      <c r="B50" s="152" t="s">
        <v>158</v>
      </c>
      <c r="C50" s="152"/>
      <c r="D50" s="152"/>
    </row>
    <row r="51" spans="2:4" ht="29.25" customHeight="1" x14ac:dyDescent="0.35">
      <c r="B51" s="12" t="s">
        <v>128</v>
      </c>
      <c r="C51" s="12" t="s">
        <v>45</v>
      </c>
      <c r="D51" s="36" t="s">
        <v>162</v>
      </c>
    </row>
    <row r="52" spans="2:4" ht="36" customHeight="1" x14ac:dyDescent="0.35">
      <c r="B52" s="75" t="s">
        <v>126</v>
      </c>
      <c r="C52" s="20" t="s">
        <v>96</v>
      </c>
      <c r="D52" s="44">
        <f>IFERROR((D53/D54),"")</f>
        <v>0.11267605633802817</v>
      </c>
    </row>
    <row r="53" spans="2:4" ht="25.5" customHeight="1" x14ac:dyDescent="0.35">
      <c r="B53" s="6" t="s">
        <v>111</v>
      </c>
      <c r="C53" s="11"/>
      <c r="D53" s="70">
        <v>40</v>
      </c>
    </row>
    <row r="54" spans="2:4" ht="25.5" customHeight="1" x14ac:dyDescent="0.35">
      <c r="B54" s="6" t="s">
        <v>97</v>
      </c>
      <c r="C54" s="11"/>
      <c r="D54" s="70">
        <v>355</v>
      </c>
    </row>
    <row r="55" spans="2:4" ht="32.25" customHeight="1" x14ac:dyDescent="0.35">
      <c r="B55" s="75" t="s">
        <v>127</v>
      </c>
      <c r="C55" s="20" t="s">
        <v>98</v>
      </c>
      <c r="D55" s="149" t="s">
        <v>157</v>
      </c>
    </row>
    <row r="56" spans="2:4" ht="25.5" customHeight="1" x14ac:dyDescent="0.35">
      <c r="B56" s="6" t="s">
        <v>111</v>
      </c>
      <c r="C56" s="11"/>
      <c r="D56" s="150"/>
    </row>
    <row r="57" spans="2:4" ht="25.5" customHeight="1" x14ac:dyDescent="0.35">
      <c r="B57" s="6" t="s">
        <v>97</v>
      </c>
      <c r="C57" s="11"/>
      <c r="D57" s="151"/>
    </row>
    <row r="58" spans="2:4" ht="25.5" customHeight="1" x14ac:dyDescent="0.35">
      <c r="B58" s="49"/>
      <c r="C58" s="2"/>
      <c r="D58" s="94"/>
    </row>
    <row r="59" spans="2:4" ht="15.5" x14ac:dyDescent="0.35">
      <c r="B59" s="49"/>
      <c r="C59" s="27"/>
      <c r="D59" s="50"/>
    </row>
    <row r="60" spans="2:4" ht="15.5" x14ac:dyDescent="0.35">
      <c r="B60" s="147" t="s">
        <v>160</v>
      </c>
      <c r="C60" s="147"/>
      <c r="D60" s="147"/>
    </row>
    <row r="61" spans="2:4" x14ac:dyDescent="0.35">
      <c r="B61" s="1"/>
      <c r="C61" s="1"/>
      <c r="D61" s="1"/>
    </row>
    <row r="62" spans="2:4" x14ac:dyDescent="0.35">
      <c r="B62" s="1"/>
      <c r="C62" s="1"/>
      <c r="D62" s="1"/>
    </row>
    <row r="63" spans="2:4" ht="25.5" customHeight="1" x14ac:dyDescent="0.35">
      <c r="B63" s="1"/>
      <c r="C63" s="1"/>
      <c r="D63" s="1"/>
    </row>
    <row r="64" spans="2:4" ht="36.75" customHeight="1" x14ac:dyDescent="0.35">
      <c r="B64" s="1"/>
      <c r="C64" s="1"/>
      <c r="D64" s="1"/>
    </row>
    <row r="65" spans="2:4" ht="28.5" customHeight="1" x14ac:dyDescent="0.35">
      <c r="B65" s="148" t="s">
        <v>161</v>
      </c>
      <c r="C65" s="148"/>
      <c r="D65" s="148"/>
    </row>
    <row r="66" spans="2:4" ht="15.5" x14ac:dyDescent="0.35">
      <c r="B66" s="26"/>
      <c r="C66" s="26"/>
      <c r="D66" s="26"/>
    </row>
    <row r="74" spans="2:4" ht="15.5" x14ac:dyDescent="0.35">
      <c r="B74" s="132" t="s">
        <v>74</v>
      </c>
      <c r="C74" s="132"/>
      <c r="D74" s="132"/>
    </row>
    <row r="75" spans="2:4" ht="15.5" x14ac:dyDescent="0.35">
      <c r="B75" s="127" t="s">
        <v>75</v>
      </c>
      <c r="C75" s="127"/>
      <c r="D75" s="127"/>
    </row>
    <row r="76" spans="2:4" ht="15.5" x14ac:dyDescent="0.35">
      <c r="B76" s="127" t="s">
        <v>64</v>
      </c>
      <c r="C76" s="127"/>
      <c r="D76" s="127"/>
    </row>
  </sheetData>
  <mergeCells count="12">
    <mergeCell ref="B76:D76"/>
    <mergeCell ref="B74:D74"/>
    <mergeCell ref="B75:D75"/>
    <mergeCell ref="B2:D2"/>
    <mergeCell ref="D25:D27"/>
    <mergeCell ref="B60:D60"/>
    <mergeCell ref="B65:D65"/>
    <mergeCell ref="D55:D57"/>
    <mergeCell ref="B4:D4"/>
    <mergeCell ref="B5:D5"/>
    <mergeCell ref="B7:D7"/>
    <mergeCell ref="B50:D50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3" min="1" max="3" man="1"/>
  </rowBreaks>
  <ignoredErrors>
    <ignoredError sqref="D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Produção</vt:lpstr>
      <vt:lpstr>Indicadores de Desempenho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2025-06-13T17:32:27Z</cp:lastPrinted>
  <dcterms:created xsi:type="dcterms:W3CDTF">2021-12-03T19:01:33Z</dcterms:created>
  <dcterms:modified xsi:type="dcterms:W3CDTF">2025-06-17T14:51:08Z</dcterms:modified>
</cp:coreProperties>
</file>