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ocuments\Modelos\Retificação HECAD Transparência\Março\"/>
    </mc:Choice>
  </mc:AlternateContent>
  <xr:revisionPtr revIDLastSave="0" documentId="13_ncr:1_{88C8B837-167A-466C-9355-28FC81EDA3D3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Desempenho'!$B$2:$D$77</definedName>
    <definedName name="_xlnm.Print_Area" localSheetId="0">Produção!$B$1:$D$144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0" l="1"/>
  <c r="D11" i="30" l="1"/>
  <c r="D12" i="30"/>
  <c r="D121" i="29" l="1"/>
  <c r="D122" i="29" s="1"/>
  <c r="D110" i="29"/>
  <c r="C38" i="29"/>
  <c r="D93" i="29"/>
  <c r="C93" i="29"/>
  <c r="C80" i="29"/>
  <c r="D80" i="29"/>
  <c r="D28" i="29" l="1"/>
  <c r="D22" i="30" l="1"/>
  <c r="D10" i="30"/>
  <c r="D43" i="30" l="1"/>
  <c r="D52" i="30" l="1"/>
  <c r="D46" i="30" l="1"/>
  <c r="D40" i="30"/>
  <c r="D28" i="30"/>
  <c r="D31" i="30"/>
  <c r="D19" i="30" l="1"/>
  <c r="D14" i="30" l="1"/>
  <c r="D13" i="30" s="1"/>
  <c r="D16" i="30" s="1"/>
  <c r="C19" i="29" l="1"/>
  <c r="C13" i="29"/>
  <c r="D67" i="29" l="1"/>
  <c r="D36" i="29" l="1"/>
  <c r="D38" i="29" s="1"/>
  <c r="D13" i="29"/>
  <c r="D19" i="29" l="1"/>
  <c r="D17" i="30" l="1"/>
  <c r="D37" i="30" l="1"/>
  <c r="D34" i="30"/>
  <c r="D18" i="30" l="1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<sst xmlns="http://schemas.openxmlformats.org/spreadsheetml/2006/main" count="346" uniqueCount="248">
  <si>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</si>
  <si>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</si>
  <si>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</si>
  <si>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</si>
  <si>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</si>
  <si>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</si>
  <si>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</si>
  <si>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</si>
  <si>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</si>
  <si>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</si>
  <si>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</si>
  <si>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</si>
  <si>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</si>
  <si>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</si>
  <si>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</si>
  <si>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</si>
  <si>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</si>
  <si>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</si>
  <si>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</si>
  <si>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</si>
  <si>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</si>
  <si>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</si>
  <si>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</si>
  <si>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</si>
  <si>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</si>
  <si>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</si>
  <si>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</si>
  <si>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</si>
  <si>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</si>
  <si>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</si>
  <si>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</si>
  <si>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</si>
  <si>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</si>
  <si>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</si>
  <si>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</si>
  <si>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</si>
  <si>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</si>
  <si>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</si>
  <si>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</si>
  <si>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</si>
  <si>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</si>
  <si>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</si>
  <si>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</si>
  <si>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</si>
  <si>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</si>
  <si>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</si>
  <si>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</si>
  <si>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</si>
  <si>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</si>
  <si>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</si>
  <si>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</si>
  <si>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</si>
  <si>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</si>
  <si>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</si>
  <si>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</si>
  <si>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</si>
  <si>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</si>
  <si>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</si>
  <si>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</si>
  <si>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</si>
  <si>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</si>
  <si>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</si>
  <si>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</si>
  <si>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</si>
  <si>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</si>
  <si>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</si>
  <si>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</si>
  <si>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</si>
  <si>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</si>
  <si>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</si>
  <si>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</si>
  <si>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</si>
  <si>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</si>
  <si>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</si>
  <si>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</si>
  <si>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</si>
  <si>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</si>
  <si>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</si>
  <si>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</si>
  <si>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</si>
  <si>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</si>
  <si>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</si>
  <si>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</si>
  <si>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</si>
  <si>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</si>
  <si>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</si>
  <si>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</si>
  <si>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</si>
  <si>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</si>
  <si>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</si>
  <si>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</si>
  <si>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</si>
  <si>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</si>
  <si>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</si>
  <si>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</si>
  <si>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</si>
  <si>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</si>
  <si>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</si>
  <si>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</si>
  <si>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</si>
  <si>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</si>
  <si>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</si>
  <si>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</si>
  <si>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</si>
  <si>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</si>
  <si>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</si>
  <si>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</si>
  <si>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</si>
  <si>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</si>
  <si>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</si>
  <si>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</si>
  <si>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</si>
  <si>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</si>
  <si>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</si>
  <si>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</si>
  <si>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</si>
  <si>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</si>
  <si>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</si>
  <si>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</si>
  <si>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</si>
  <si>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</si>
  <si>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</si>
  <si>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</si>
  <si>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</si>
  <si>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</si>
  <si>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</si>
  <si>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</si>
  <si>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</si>
  <si>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</si>
  <si>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</si>
  <si>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</si>
  <si>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</si>
  <si>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</si>
  <si>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</si>
  <si>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</si>
  <si>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</si>
  <si>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</si>
  <si>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</si>
  <si>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</si>
  <si>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</si>
  <si>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</si>
  <si>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</si>
  <si>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</si>
  <si>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</si>
  <si>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</si>
  <si>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</si>
  <si>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</si>
  <si>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</si>
  <si>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</si>
  <si>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</si>
  <si>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</si>
  <si>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</si>
  <si>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</si>
  <si>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</si>
  <si>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</si>
  <si>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</si>
  <si>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</si>
  <si>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</si>
  <si>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</si>
  <si>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</si>
  <si>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</si>
  <si>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</si>
  <si>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</si>
  <si>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</si>
  <si>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</si>
  <si>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</si>
  <si>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</si>
  <si>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</si>
  <si>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</si>
  <si>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</si>
  <si>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</si>
  <si>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</si>
  <si>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</si>
  <si>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</si>
  <si>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</si>
  <si>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</si>
  <si>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</si>
  <si>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</si>
  <si>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</si>
  <si>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</si>
  <si>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</si>
  <si>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</si>
  <si>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</si>
  <si>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</si>
  <si>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</si>
  <si>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</si>
  <si>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</si>
  <si>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</si>
  <si>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</si>
  <si>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</si>
  <si>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</si>
  <si>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</si>
  <si>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</si>
  <si>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</si>
  <si>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</si>
  <si>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</si>
  <si>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</si>
  <si>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</si>
  <si>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</si>
  <si>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</si>
  <si>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</si>
  <si>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</si>
  <si>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</si>
  <si>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</si>
  <si>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</si>
  <si>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</si>
  <si>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</si>
  <si>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</si>
  <si>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</si>
  <si>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</si>
  <si>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</si>
  <si>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</si>
  <si>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</si>
  <si>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</si>
  <si>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</si>
  <si>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</si>
  <si>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</si>
  <si>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</si>
  <si>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</si>
  <si>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</si>
  <si>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</si>
  <si>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</si>
  <si>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</si>
  <si>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</si>
  <si>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</si>
  <si>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</si>
  <si>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</si>
  <si>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</si>
  <si>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</si>
  <si>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</si>
  <si>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</si>
  <si>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</si>
  <si>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</si>
  <si>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</si>
  <si>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</si>
  <si>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</si>
  <si>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</si>
  <si>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</si>
  <si>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</si>
  <si>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</si>
  <si>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</si>
  <si>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</si>
  <si>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</si>
  <si>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O indicador deverá ser informado pela PARCEIRA PRIVADA, separadamente, para efeitio de acompanhamento.</t>
  </si>
  <si>
    <t>MARÇO/2025</t>
  </si>
  <si>
    <t>Março/2025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</si>
  <si>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Fevereiro/2025:</t>
    </r>
  </si>
  <si>
    <t>***O indicador referente à competência do mês de Março/25 será apresentado no mês subsequente devido as informações ainda estarem em apuração.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</si>
</sst>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7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3" fontId="32" fillId="22" borderId="1" xfId="0" applyNumberFormat="1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4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4" borderId="1" xfId="5" applyNumberFormat="1" applyFont="1" applyFill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4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6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3" fontId="15" fillId="0" borderId="0" xfId="5" applyNumberFormat="1" applyFont="1" applyAlignment="1">
      <alignment vertical="center" wrapText="1"/>
    </xf>
    <xf numFmtId="2" fontId="28" fillId="0" borderId="1" xfId="2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0" fontId="41" fillId="0" borderId="0" xfId="5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42" fillId="0" borderId="9" xfId="5" applyFont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3" fontId="42" fillId="0" borderId="6" xfId="5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42" fillId="0" borderId="0" xfId="5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9" fillId="0" borderId="9" xfId="5" applyFont="1" applyBorder="1" applyAlignment="1">
      <alignment vertical="center" wrapText="1"/>
    </xf>
    <xf numFmtId="10" fontId="17" fillId="0" borderId="0" xfId="2" applyNumberFormat="1" applyFont="1" applyFill="1" applyBorder="1" applyAlignment="1">
      <alignment horizontal="center" vertical="center" wrapText="1"/>
    </xf>
    <xf numFmtId="0" fontId="34" fillId="0" borderId="0" xfId="5" applyFont="1" applyAlignment="1">
      <alignment horizontal="left" vertical="center"/>
    </xf>
    <xf numFmtId="0" fontId="15" fillId="25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 wrapText="1"/>
    </xf>
    <xf numFmtId="3" fontId="15" fillId="2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center" vertical="center" wrapText="1"/>
    </xf>
    <xf numFmtId="0" fontId="16" fillId="0" borderId="0" xfId="5"/>
    <xf numFmtId="0" fontId="28" fillId="0" borderId="0" xfId="5" applyFont="1" applyAlignment="1">
      <alignment horizontal="center" vertical="center" wrapText="1"/>
    </xf>
    <xf numFmtId="0" fontId="29" fillId="23" borderId="1" xfId="5" applyFont="1" applyFill="1" applyBorder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 wrapText="1"/>
    </xf>
    <xf numFmtId="0" fontId="17" fillId="22" borderId="13" xfId="5" applyFont="1" applyFill="1" applyBorder="1" applyAlignment="1">
      <alignment horizontal="right" vertical="center" wrapText="1"/>
    </xf>
    <xf numFmtId="0" fontId="17" fillId="22" borderId="14" xfId="5" applyFont="1" applyFill="1" applyBorder="1" applyAlignment="1">
      <alignment horizontal="right" vertical="center" wrapText="1"/>
    </xf>
    <xf numFmtId="0" fontId="42" fillId="0" borderId="18" xfId="5" applyFont="1" applyBorder="1" applyAlignment="1">
      <alignment horizontal="center" vertical="center" wrapText="1"/>
    </xf>
    <xf numFmtId="0" fontId="42" fillId="0" borderId="19" xfId="5" applyFont="1" applyBorder="1" applyAlignment="1">
      <alignment horizontal="center" vertical="center" wrapText="1"/>
    </xf>
    <xf numFmtId="0" fontId="42" fillId="0" borderId="20" xfId="5" applyFont="1" applyBorder="1" applyAlignment="1">
      <alignment horizontal="center" vertical="center" wrapText="1"/>
    </xf>
    <xf numFmtId="3" fontId="47" fillId="0" borderId="18" xfId="5" applyNumberFormat="1" applyFont="1" applyBorder="1" applyAlignment="1">
      <alignment horizontal="center" vertical="center" wrapText="1"/>
    </xf>
    <xf numFmtId="3" fontId="47" fillId="0" borderId="19" xfId="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3" fontId="17" fillId="22" borderId="0" xfId="0" applyNumberFormat="1" applyFont="1" applyFill="1" applyBorder="1" applyAlignment="1">
      <alignment horizontal="center" vertic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C000000}"/>
    <cellStyle name="Separador de milhares 2 2" xfId="17" xr:uid="{00000000-0005-0000-0000-00000D000000}"/>
    <cellStyle name="Status 7" xfId="13" xr:uid="{00000000-0005-0000-0000-00000E000000}"/>
    <cellStyle name="Text 1" xfId="14" xr:uid="{00000000-0005-0000-0000-00000F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0784" y="45508"/>
          <a:ext cx="7668221" cy="945093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107157</xdr:colOff>
      <xdr:row>60</xdr:row>
      <xdr:rowOff>71437</xdr:rowOff>
    </xdr:from>
    <xdr:to>
      <xdr:col>3</xdr:col>
      <xdr:colOff>107156</xdr:colOff>
      <xdr:row>63</xdr:row>
      <xdr:rowOff>414554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A7F70E-ABA3-1746-D304-8857A85D0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20" y="23431500"/>
          <a:ext cx="7393780" cy="1045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4"/>
  <sheetViews>
    <sheetView showGridLines="0" view="pageBreakPreview" zoomScaleNormal="80" zoomScaleSheetLayoutView="100" workbookViewId="0">
      <selection activeCell="E112" sqref="E112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72"/>
      <c r="C1" s="172"/>
      <c r="D1" s="172"/>
    </row>
    <row r="2" spans="2:8" ht="7.5" customHeight="1" x14ac:dyDescent="0.35"/>
    <row r="3" spans="2:8" ht="39.75" customHeight="1" x14ac:dyDescent="0.35">
      <c r="B3" s="173" t="s">
        <v>200</v>
      </c>
      <c r="C3" s="173"/>
      <c r="D3" s="173"/>
    </row>
    <row r="4" spans="2:8" s="68" customFormat="1" ht="27" customHeight="1" x14ac:dyDescent="0.35">
      <c r="B4" s="177" t="s">
        <v>214</v>
      </c>
      <c r="C4" s="177"/>
      <c r="D4" s="177"/>
    </row>
    <row r="5" spans="2:8" s="81" customFormat="1" ht="7.5" customHeight="1" x14ac:dyDescent="0.35">
      <c r="B5" s="88"/>
      <c r="C5" s="149"/>
      <c r="D5" s="150"/>
      <c r="E5" s="99"/>
    </row>
    <row r="6" spans="2:8" s="81" customFormat="1" ht="19.899999999999999" customHeight="1" x14ac:dyDescent="0.35">
      <c r="B6" s="178" t="s">
        <v>244</v>
      </c>
      <c r="C6" s="178"/>
      <c r="D6" s="178"/>
      <c r="E6" s="82"/>
    </row>
    <row r="7" spans="2:8" s="81" customFormat="1" ht="9" customHeight="1" x14ac:dyDescent="0.35">
      <c r="B7" s="88"/>
      <c r="C7" s="149"/>
      <c r="D7" s="150"/>
      <c r="E7" s="83"/>
    </row>
    <row r="8" spans="2:8" ht="25.15" customHeight="1" x14ac:dyDescent="0.35">
      <c r="B8" s="174" t="s">
        <v>223</v>
      </c>
      <c r="C8" s="174"/>
      <c r="D8" s="174"/>
      <c r="E8" s="108"/>
    </row>
    <row r="9" spans="2:8" s="68" customFormat="1" ht="22.5" customHeight="1" x14ac:dyDescent="0.35">
      <c r="B9" s="90" t="s">
        <v>224</v>
      </c>
      <c r="C9" s="121" t="s">
        <v>131</v>
      </c>
      <c r="D9" s="79" t="s">
        <v>225</v>
      </c>
    </row>
    <row r="10" spans="2:8" s="81" customFormat="1" ht="21.75" customHeight="1" x14ac:dyDescent="0.35">
      <c r="B10" s="76" t="s">
        <v>109</v>
      </c>
      <c r="C10" s="120">
        <v>434</v>
      </c>
      <c r="D10" s="76">
        <v>414</v>
      </c>
      <c r="E10" s="175"/>
      <c r="F10" s="176"/>
      <c r="G10" s="176"/>
      <c r="H10" s="176"/>
    </row>
    <row r="11" spans="2:8" s="81" customFormat="1" ht="21.75" customHeight="1" x14ac:dyDescent="0.35">
      <c r="B11" s="76" t="s">
        <v>107</v>
      </c>
      <c r="C11" s="120">
        <v>366</v>
      </c>
      <c r="D11" s="76">
        <v>393</v>
      </c>
      <c r="E11" s="175"/>
      <c r="F11" s="176"/>
      <c r="G11" s="176"/>
      <c r="H11" s="127"/>
    </row>
    <row r="12" spans="2:8" s="81" customFormat="1" ht="21.75" customHeight="1" x14ac:dyDescent="0.35">
      <c r="B12" s="76" t="s">
        <v>108</v>
      </c>
      <c r="C12" s="120">
        <v>9</v>
      </c>
      <c r="D12" s="76">
        <v>18</v>
      </c>
      <c r="E12" s="175"/>
      <c r="F12" s="176"/>
      <c r="G12" s="176"/>
      <c r="H12" s="127"/>
    </row>
    <row r="13" spans="2:8" s="81" customFormat="1" ht="21.75" customHeight="1" x14ac:dyDescent="0.35">
      <c r="B13" s="90" t="s">
        <v>17</v>
      </c>
      <c r="C13" s="121">
        <f>SUM(C10:C12)</f>
        <v>809</v>
      </c>
      <c r="D13" s="90">
        <f>SUM(D10:D12)</f>
        <v>825</v>
      </c>
      <c r="E13" s="129"/>
      <c r="F13" s="101"/>
      <c r="G13" s="101"/>
      <c r="H13" s="124"/>
    </row>
    <row r="14" spans="2:8" s="81" customFormat="1" ht="24" customHeight="1" x14ac:dyDescent="0.35">
      <c r="B14" s="88"/>
      <c r="C14" s="88"/>
      <c r="D14" s="88"/>
    </row>
    <row r="15" spans="2:8" ht="25.15" customHeight="1" x14ac:dyDescent="0.35">
      <c r="B15" s="174" t="s">
        <v>199</v>
      </c>
      <c r="C15" s="174"/>
      <c r="D15" s="174"/>
    </row>
    <row r="16" spans="2:8" s="68" customFormat="1" ht="22.5" customHeight="1" x14ac:dyDescent="0.35">
      <c r="B16" s="90" t="s">
        <v>110</v>
      </c>
      <c r="C16" s="121" t="s">
        <v>131</v>
      </c>
      <c r="D16" s="79" t="s">
        <v>225</v>
      </c>
    </row>
    <row r="17" spans="2:5" s="81" customFormat="1" ht="26.25" customHeight="1" x14ac:dyDescent="0.35">
      <c r="B17" s="76" t="s">
        <v>161</v>
      </c>
      <c r="C17" s="120">
        <v>25</v>
      </c>
      <c r="D17" s="166">
        <v>38</v>
      </c>
      <c r="E17" s="99"/>
    </row>
    <row r="18" spans="2:5" s="81" customFormat="1" ht="30.75" customHeight="1" x14ac:dyDescent="0.35">
      <c r="B18" s="76" t="s">
        <v>162</v>
      </c>
      <c r="C18" s="120">
        <v>221</v>
      </c>
      <c r="D18" s="166">
        <v>233</v>
      </c>
      <c r="E18" s="99"/>
    </row>
    <row r="19" spans="2:5" s="68" customFormat="1" ht="22.5" customHeight="1" x14ac:dyDescent="0.35">
      <c r="B19" s="90" t="s">
        <v>17</v>
      </c>
      <c r="C19" s="121">
        <f>SUM(C17:C18)</f>
        <v>246</v>
      </c>
      <c r="D19" s="121">
        <f>SUM(D17:D18)</f>
        <v>271</v>
      </c>
      <c r="E19" s="129"/>
    </row>
    <row r="20" spans="2:5" s="81" customFormat="1" ht="19.899999999999999" customHeight="1" x14ac:dyDescent="0.35">
      <c r="B20" s="152"/>
      <c r="C20" s="153"/>
      <c r="D20" s="152"/>
      <c r="E20" s="130"/>
    </row>
    <row r="21" spans="2:5" s="81" customFormat="1" ht="19.899999999999999" customHeight="1" x14ac:dyDescent="0.35">
      <c r="B21" s="174" t="s">
        <v>201</v>
      </c>
      <c r="C21" s="174"/>
      <c r="D21" s="174"/>
      <c r="E21" s="130"/>
    </row>
    <row r="22" spans="2:5" s="81" customFormat="1" ht="23.25" customHeight="1" x14ac:dyDescent="0.35">
      <c r="B22" s="90" t="s">
        <v>205</v>
      </c>
      <c r="C22" s="121" t="s">
        <v>131</v>
      </c>
      <c r="D22" s="79" t="s">
        <v>225</v>
      </c>
      <c r="E22" s="130"/>
    </row>
    <row r="23" spans="2:5" s="81" customFormat="1" ht="20.25" customHeight="1" x14ac:dyDescent="0.35">
      <c r="B23" s="76" t="s">
        <v>202</v>
      </c>
      <c r="C23" s="181">
        <v>246</v>
      </c>
      <c r="D23" s="166">
        <v>15</v>
      </c>
      <c r="E23" s="130"/>
    </row>
    <row r="24" spans="2:5" s="81" customFormat="1" ht="21.75" customHeight="1" x14ac:dyDescent="0.35">
      <c r="B24" s="76" t="s">
        <v>203</v>
      </c>
      <c r="C24" s="182"/>
      <c r="D24" s="166">
        <v>93</v>
      </c>
      <c r="E24" s="130"/>
    </row>
    <row r="25" spans="2:5" s="81" customFormat="1" ht="21.75" customHeight="1" x14ac:dyDescent="0.35">
      <c r="B25" s="76" t="s">
        <v>204</v>
      </c>
      <c r="C25" s="182"/>
      <c r="D25" s="166">
        <v>80</v>
      </c>
      <c r="E25" s="130"/>
    </row>
    <row r="26" spans="2:5" s="81" customFormat="1" ht="21.75" customHeight="1" x14ac:dyDescent="0.35">
      <c r="B26" s="76" t="s">
        <v>103</v>
      </c>
      <c r="C26" s="182"/>
      <c r="D26" s="166">
        <v>29</v>
      </c>
      <c r="E26" s="130"/>
    </row>
    <row r="27" spans="2:5" s="81" customFormat="1" ht="21.75" customHeight="1" x14ac:dyDescent="0.35">
      <c r="B27" s="76" t="s">
        <v>106</v>
      </c>
      <c r="C27" s="183"/>
      <c r="D27" s="166">
        <v>54</v>
      </c>
      <c r="E27" s="130"/>
    </row>
    <row r="28" spans="2:5" s="81" customFormat="1" ht="19.899999999999999" customHeight="1" x14ac:dyDescent="0.35">
      <c r="B28" s="179" t="s">
        <v>17</v>
      </c>
      <c r="C28" s="180"/>
      <c r="D28" s="121">
        <f>SUM(D23:D27)</f>
        <v>271</v>
      </c>
      <c r="E28" s="130"/>
    </row>
    <row r="29" spans="2:5" s="81" customFormat="1" ht="22.5" customHeight="1" x14ac:dyDescent="0.35">
      <c r="B29" s="88"/>
      <c r="C29" s="149"/>
      <c r="D29" s="116"/>
      <c r="E29" s="130"/>
    </row>
    <row r="30" spans="2:5" s="81" customFormat="1" ht="19.899999999999999" customHeight="1" x14ac:dyDescent="0.35">
      <c r="B30" s="174" t="s">
        <v>234</v>
      </c>
      <c r="C30" s="174"/>
      <c r="D30" s="174"/>
      <c r="E30" s="130"/>
    </row>
    <row r="31" spans="2:5" s="81" customFormat="1" ht="24" customHeight="1" x14ac:dyDescent="0.35">
      <c r="B31" s="90" t="s">
        <v>234</v>
      </c>
      <c r="C31" s="121" t="s">
        <v>131</v>
      </c>
      <c r="D31" s="79" t="s">
        <v>225</v>
      </c>
      <c r="E31" s="130"/>
    </row>
    <row r="32" spans="2:5" s="81" customFormat="1" ht="24" customHeight="1" x14ac:dyDescent="0.35">
      <c r="B32" s="76" t="s">
        <v>234</v>
      </c>
      <c r="C32" s="154" t="s">
        <v>206</v>
      </c>
      <c r="D32" s="76">
        <v>173</v>
      </c>
      <c r="E32" s="161"/>
    </row>
    <row r="33" spans="2:9" s="81" customFormat="1" ht="22.5" customHeight="1" x14ac:dyDescent="0.35">
      <c r="B33" s="88"/>
      <c r="C33" s="149"/>
      <c r="D33" s="116"/>
      <c r="E33" s="130"/>
    </row>
    <row r="34" spans="2:9" ht="25.15" customHeight="1" x14ac:dyDescent="0.35">
      <c r="B34" s="174" t="s">
        <v>226</v>
      </c>
      <c r="C34" s="174"/>
      <c r="D34" s="174"/>
    </row>
    <row r="35" spans="2:9" s="68" customFormat="1" ht="22.5" customHeight="1" x14ac:dyDescent="0.35">
      <c r="B35" s="90" t="s">
        <v>227</v>
      </c>
      <c r="C35" s="121" t="s">
        <v>131</v>
      </c>
      <c r="D35" s="79" t="s">
        <v>225</v>
      </c>
      <c r="I35" s="67"/>
    </row>
    <row r="36" spans="2:9" s="81" customFormat="1" ht="21.75" customHeight="1" x14ac:dyDescent="0.35">
      <c r="B36" s="76" t="s">
        <v>111</v>
      </c>
      <c r="C36" s="122">
        <v>2500</v>
      </c>
      <c r="D36" s="103">
        <f>D67</f>
        <v>2397</v>
      </c>
      <c r="E36" s="128"/>
      <c r="I36" s="68"/>
    </row>
    <row r="37" spans="2:9" s="81" customFormat="1" ht="21.75" customHeight="1" x14ac:dyDescent="0.35">
      <c r="B37" s="76" t="s">
        <v>197</v>
      </c>
      <c r="C37" s="120">
        <v>311</v>
      </c>
      <c r="D37" s="103">
        <v>376</v>
      </c>
      <c r="E37" s="107"/>
      <c r="F37" s="124"/>
    </row>
    <row r="38" spans="2:9" s="68" customFormat="1" ht="21.75" customHeight="1" x14ac:dyDescent="0.35">
      <c r="B38" s="90" t="s">
        <v>17</v>
      </c>
      <c r="C38" s="123">
        <f>SUM(C36:C37)</f>
        <v>2811</v>
      </c>
      <c r="D38" s="98">
        <f>SUM(D36:D37)</f>
        <v>2773</v>
      </c>
      <c r="E38" s="129"/>
      <c r="F38" s="130"/>
      <c r="G38" s="130"/>
      <c r="I38" s="81"/>
    </row>
    <row r="39" spans="2:9" s="68" customFormat="1" ht="29.25" customHeight="1" x14ac:dyDescent="0.35">
      <c r="B39" s="151"/>
      <c r="C39" s="155"/>
      <c r="D39" s="156"/>
      <c r="E39" s="130"/>
      <c r="F39" s="130"/>
      <c r="G39" s="130"/>
      <c r="I39" s="81"/>
    </row>
    <row r="40" spans="2:9" s="68" customFormat="1" ht="6.75" customHeight="1" x14ac:dyDescent="0.35">
      <c r="B40" s="93"/>
      <c r="C40" s="157"/>
      <c r="D40" s="158"/>
      <c r="E40" s="130"/>
      <c r="F40" s="130"/>
      <c r="G40" s="130"/>
      <c r="I40" s="81"/>
    </row>
    <row r="41" spans="2:9" s="68" customFormat="1" ht="21.75" customHeight="1" x14ac:dyDescent="0.35">
      <c r="B41" s="93"/>
      <c r="C41" s="157"/>
      <c r="D41" s="158"/>
      <c r="E41" s="130"/>
      <c r="F41" s="130"/>
      <c r="G41" s="130"/>
      <c r="I41" s="81"/>
    </row>
    <row r="42" spans="2:9" ht="25.15" customHeight="1" x14ac:dyDescent="0.35">
      <c r="B42" s="159"/>
      <c r="C42" s="159"/>
      <c r="D42" s="159"/>
    </row>
    <row r="43" spans="2:9" ht="25.15" customHeight="1" x14ac:dyDescent="0.35">
      <c r="B43" s="174" t="s">
        <v>228</v>
      </c>
      <c r="C43" s="174"/>
      <c r="D43" s="174"/>
    </row>
    <row r="44" spans="2:9" s="68" customFormat="1" ht="22.5" customHeight="1" x14ac:dyDescent="0.35">
      <c r="B44" s="90" t="s">
        <v>229</v>
      </c>
      <c r="C44" s="121" t="s">
        <v>131</v>
      </c>
      <c r="D44" s="79" t="s">
        <v>225</v>
      </c>
      <c r="I44" s="67"/>
    </row>
    <row r="45" spans="2:9" s="81" customFormat="1" ht="16" customHeight="1" x14ac:dyDescent="0.35">
      <c r="B45" s="87" t="s">
        <v>93</v>
      </c>
      <c r="C45" s="184">
        <v>2500</v>
      </c>
      <c r="D45" s="87">
        <v>75</v>
      </c>
      <c r="E45" s="106"/>
      <c r="I45" s="68"/>
    </row>
    <row r="46" spans="2:9" s="81" customFormat="1" ht="16" customHeight="1" x14ac:dyDescent="0.35">
      <c r="B46" s="87" t="s">
        <v>153</v>
      </c>
      <c r="C46" s="185"/>
      <c r="D46" s="87">
        <v>199</v>
      </c>
      <c r="E46" s="135"/>
    </row>
    <row r="47" spans="2:9" s="81" customFormat="1" ht="16" customHeight="1" x14ac:dyDescent="0.35">
      <c r="B47" s="87" t="s">
        <v>94</v>
      </c>
      <c r="C47" s="185"/>
      <c r="D47" s="87">
        <v>302</v>
      </c>
      <c r="E47" s="106"/>
    </row>
    <row r="48" spans="2:9" s="81" customFormat="1" ht="16" customHeight="1" x14ac:dyDescent="0.35">
      <c r="B48" s="87" t="s">
        <v>154</v>
      </c>
      <c r="C48" s="185"/>
      <c r="D48" s="87">
        <v>0</v>
      </c>
      <c r="E48" s="106"/>
    </row>
    <row r="49" spans="2:8" s="81" customFormat="1" ht="16" customHeight="1" x14ac:dyDescent="0.35">
      <c r="B49" s="87" t="s">
        <v>230</v>
      </c>
      <c r="C49" s="185"/>
      <c r="D49" s="87">
        <v>61</v>
      </c>
      <c r="E49" s="106"/>
    </row>
    <row r="50" spans="2:8" s="81" customFormat="1" ht="16" customHeight="1" x14ac:dyDescent="0.35">
      <c r="B50" s="87" t="s">
        <v>151</v>
      </c>
      <c r="C50" s="185"/>
      <c r="D50" s="87">
        <v>8</v>
      </c>
      <c r="E50" s="106"/>
    </row>
    <row r="51" spans="2:8" s="81" customFormat="1" ht="16" customHeight="1" x14ac:dyDescent="0.35">
      <c r="B51" s="87" t="s">
        <v>95</v>
      </c>
      <c r="C51" s="185"/>
      <c r="D51" s="87">
        <v>127</v>
      </c>
      <c r="E51" s="106"/>
    </row>
    <row r="52" spans="2:8" s="81" customFormat="1" ht="16" customHeight="1" x14ac:dyDescent="0.35">
      <c r="B52" s="87" t="s">
        <v>96</v>
      </c>
      <c r="C52" s="185"/>
      <c r="D52" s="87">
        <v>268</v>
      </c>
      <c r="E52" s="117"/>
    </row>
    <row r="53" spans="2:8" s="81" customFormat="1" ht="16" customHeight="1" x14ac:dyDescent="0.35">
      <c r="B53" s="87" t="s">
        <v>155</v>
      </c>
      <c r="C53" s="185"/>
      <c r="D53" s="87">
        <v>5</v>
      </c>
      <c r="E53" s="125"/>
    </row>
    <row r="54" spans="2:8" s="81" customFormat="1" ht="16" customHeight="1" x14ac:dyDescent="0.35">
      <c r="B54" s="87" t="s">
        <v>231</v>
      </c>
      <c r="C54" s="185"/>
      <c r="D54" s="87">
        <v>54</v>
      </c>
      <c r="E54" s="125"/>
    </row>
    <row r="55" spans="2:8" s="81" customFormat="1" ht="16" customHeight="1" x14ac:dyDescent="0.35">
      <c r="B55" s="87" t="s">
        <v>97</v>
      </c>
      <c r="C55" s="185"/>
      <c r="D55" s="87">
        <v>55</v>
      </c>
      <c r="E55" s="106"/>
    </row>
    <row r="56" spans="2:8" s="81" customFormat="1" ht="16" customHeight="1" x14ac:dyDescent="0.35">
      <c r="B56" s="87" t="s">
        <v>98</v>
      </c>
      <c r="C56" s="185"/>
      <c r="D56" s="87">
        <v>19</v>
      </c>
      <c r="E56" s="106"/>
    </row>
    <row r="57" spans="2:8" s="81" customFormat="1" ht="16" customHeight="1" x14ac:dyDescent="0.35">
      <c r="B57" s="87" t="s">
        <v>99</v>
      </c>
      <c r="C57" s="185"/>
      <c r="D57" s="87">
        <v>64</v>
      </c>
      <c r="E57" s="106"/>
    </row>
    <row r="58" spans="2:8" s="81" customFormat="1" ht="16" customHeight="1" x14ac:dyDescent="0.35">
      <c r="B58" s="87" t="s">
        <v>100</v>
      </c>
      <c r="C58" s="185"/>
      <c r="D58" s="87">
        <v>129</v>
      </c>
      <c r="E58" s="107"/>
      <c r="G58" s="232"/>
      <c r="H58" s="232"/>
    </row>
    <row r="59" spans="2:8" s="81" customFormat="1" ht="16" customHeight="1" x14ac:dyDescent="0.35">
      <c r="B59" s="87" t="s">
        <v>101</v>
      </c>
      <c r="C59" s="185"/>
      <c r="D59" s="87">
        <v>35</v>
      </c>
      <c r="E59" s="135"/>
    </row>
    <row r="60" spans="2:8" s="81" customFormat="1" ht="16" customHeight="1" x14ac:dyDescent="0.35">
      <c r="B60" s="87" t="s">
        <v>102</v>
      </c>
      <c r="C60" s="185"/>
      <c r="D60" s="87">
        <v>420</v>
      </c>
      <c r="E60" s="107"/>
    </row>
    <row r="61" spans="2:8" s="81" customFormat="1" ht="16" customHeight="1" x14ac:dyDescent="0.35">
      <c r="B61" s="87" t="s">
        <v>103</v>
      </c>
      <c r="C61" s="185"/>
      <c r="D61" s="87">
        <v>198</v>
      </c>
      <c r="E61" s="106"/>
    </row>
    <row r="62" spans="2:8" s="81" customFormat="1" ht="16" customHeight="1" x14ac:dyDescent="0.35">
      <c r="B62" s="87" t="s">
        <v>104</v>
      </c>
      <c r="C62" s="185"/>
      <c r="D62" s="87">
        <v>79</v>
      </c>
      <c r="E62" s="106"/>
    </row>
    <row r="63" spans="2:8" s="81" customFormat="1" ht="16" customHeight="1" x14ac:dyDescent="0.35">
      <c r="B63" s="87" t="s">
        <v>232</v>
      </c>
      <c r="C63" s="185"/>
      <c r="D63" s="87">
        <v>60</v>
      </c>
      <c r="E63" s="107"/>
    </row>
    <row r="64" spans="2:8" s="81" customFormat="1" ht="16" customHeight="1" x14ac:dyDescent="0.35">
      <c r="B64" s="87" t="s">
        <v>105</v>
      </c>
      <c r="C64" s="185"/>
      <c r="D64" s="87">
        <v>41</v>
      </c>
      <c r="E64" s="107"/>
    </row>
    <row r="65" spans="2:9" s="81" customFormat="1" ht="16" customHeight="1" x14ac:dyDescent="0.35">
      <c r="B65" s="87" t="s">
        <v>106</v>
      </c>
      <c r="C65" s="185"/>
      <c r="D65" s="87">
        <v>172</v>
      </c>
      <c r="E65" s="106"/>
    </row>
    <row r="66" spans="2:9" s="81" customFormat="1" ht="16" customHeight="1" x14ac:dyDescent="0.35">
      <c r="B66" s="87" t="s">
        <v>233</v>
      </c>
      <c r="C66" s="185"/>
      <c r="D66" s="87">
        <v>26</v>
      </c>
      <c r="E66" s="106"/>
    </row>
    <row r="67" spans="2:9" s="68" customFormat="1" ht="19.5" customHeight="1" x14ac:dyDescent="0.35">
      <c r="B67" s="90" t="s">
        <v>17</v>
      </c>
      <c r="C67" s="119">
        <v>2500</v>
      </c>
      <c r="D67" s="119">
        <f>SUM(D45:D66)</f>
        <v>2397</v>
      </c>
      <c r="E67" s="129"/>
      <c r="I67" s="81"/>
    </row>
    <row r="68" spans="2:9" s="81" customFormat="1" ht="21.75" customHeight="1" x14ac:dyDescent="0.35">
      <c r="B68" s="88"/>
      <c r="C68" s="88"/>
      <c r="D68" s="88"/>
      <c r="E68" s="129"/>
      <c r="F68" s="130"/>
      <c r="G68" s="130"/>
    </row>
    <row r="69" spans="2:9" ht="25.15" customHeight="1" x14ac:dyDescent="0.35">
      <c r="B69" s="174" t="s">
        <v>209</v>
      </c>
      <c r="C69" s="174"/>
      <c r="D69" s="174"/>
    </row>
    <row r="70" spans="2:9" s="68" customFormat="1" ht="22.5" customHeight="1" x14ac:dyDescent="0.35">
      <c r="B70" s="90" t="s">
        <v>129</v>
      </c>
      <c r="C70" s="121" t="s">
        <v>131</v>
      </c>
      <c r="D70" s="79" t="s">
        <v>225</v>
      </c>
      <c r="I70" s="67"/>
    </row>
    <row r="71" spans="2:9" s="81" customFormat="1" ht="16" customHeight="1" x14ac:dyDescent="0.35">
      <c r="B71" s="162" t="s">
        <v>164</v>
      </c>
      <c r="C71" s="162">
        <v>50</v>
      </c>
      <c r="D71" s="147">
        <v>5</v>
      </c>
      <c r="E71" s="107"/>
      <c r="F71" s="107"/>
      <c r="G71" s="107"/>
      <c r="I71" s="68"/>
    </row>
    <row r="72" spans="2:9" s="81" customFormat="1" ht="16" customHeight="1" x14ac:dyDescent="0.35">
      <c r="B72" s="162" t="s">
        <v>114</v>
      </c>
      <c r="C72" s="162">
        <v>3</v>
      </c>
      <c r="D72" s="147">
        <v>1</v>
      </c>
      <c r="E72" s="107"/>
      <c r="F72" s="107"/>
      <c r="G72" s="107"/>
    </row>
    <row r="73" spans="2:9" s="81" customFormat="1" ht="16" customHeight="1" x14ac:dyDescent="0.35">
      <c r="B73" s="162" t="s">
        <v>89</v>
      </c>
      <c r="C73" s="164">
        <v>3</v>
      </c>
      <c r="D73" s="147">
        <v>3</v>
      </c>
      <c r="E73" s="107"/>
      <c r="F73" s="107"/>
      <c r="G73" s="107"/>
    </row>
    <row r="74" spans="2:9" s="81" customFormat="1" ht="16" customHeight="1" x14ac:dyDescent="0.35">
      <c r="B74" s="162" t="s">
        <v>90</v>
      </c>
      <c r="C74" s="162">
        <v>10</v>
      </c>
      <c r="D74" s="147">
        <v>8</v>
      </c>
      <c r="E74" s="107"/>
      <c r="F74" s="107"/>
      <c r="G74" s="107"/>
    </row>
    <row r="75" spans="2:9" s="81" customFormat="1" ht="16" customHeight="1" x14ac:dyDescent="0.35">
      <c r="B75" s="162" t="s">
        <v>235</v>
      </c>
      <c r="C75" s="162">
        <v>10</v>
      </c>
      <c r="D75" s="147">
        <v>9</v>
      </c>
      <c r="E75" s="134"/>
      <c r="F75" s="107"/>
      <c r="G75" s="107"/>
    </row>
    <row r="76" spans="2:9" s="81" customFormat="1" ht="16" customHeight="1" x14ac:dyDescent="0.35">
      <c r="B76" s="162" t="s">
        <v>163</v>
      </c>
      <c r="C76" s="162">
        <v>20</v>
      </c>
      <c r="D76" s="147">
        <v>15</v>
      </c>
      <c r="E76" s="134"/>
      <c r="F76" s="107"/>
      <c r="G76" s="107"/>
    </row>
    <row r="77" spans="2:9" s="81" customFormat="1" ht="16" customHeight="1" x14ac:dyDescent="0.35">
      <c r="B77" s="162" t="s">
        <v>240</v>
      </c>
      <c r="C77" s="162">
        <v>10</v>
      </c>
      <c r="D77" s="147">
        <v>10</v>
      </c>
      <c r="E77" s="107"/>
      <c r="F77" s="107"/>
      <c r="G77" s="107"/>
    </row>
    <row r="78" spans="2:9" s="81" customFormat="1" ht="16" customHeight="1" x14ac:dyDescent="0.35">
      <c r="B78" s="162" t="s">
        <v>166</v>
      </c>
      <c r="C78" s="162">
        <v>20</v>
      </c>
      <c r="D78" s="147">
        <v>19</v>
      </c>
      <c r="E78" s="107"/>
      <c r="F78" s="107"/>
      <c r="G78" s="107"/>
    </row>
    <row r="79" spans="2:9" s="81" customFormat="1" ht="16" customHeight="1" x14ac:dyDescent="0.35">
      <c r="B79" s="163" t="s">
        <v>92</v>
      </c>
      <c r="C79" s="165">
        <v>10</v>
      </c>
      <c r="D79" s="148">
        <v>8</v>
      </c>
      <c r="E79" s="145"/>
      <c r="F79" s="107"/>
      <c r="G79" s="107"/>
    </row>
    <row r="80" spans="2:9" s="68" customFormat="1" ht="22.5" customHeight="1" x14ac:dyDescent="0.35">
      <c r="B80" s="90" t="s">
        <v>17</v>
      </c>
      <c r="C80" s="121">
        <f>SUM(C71:C79)</f>
        <v>136</v>
      </c>
      <c r="D80" s="98">
        <f>SUM(D71:D79)</f>
        <v>78</v>
      </c>
      <c r="E80" s="140"/>
      <c r="G80" s="105"/>
      <c r="I80" s="81"/>
    </row>
    <row r="81" spans="2:9" s="68" customFormat="1" ht="22.5" customHeight="1" x14ac:dyDescent="0.35">
      <c r="B81" s="93"/>
      <c r="C81" s="93"/>
      <c r="D81" s="94"/>
      <c r="I81" s="81"/>
    </row>
    <row r="82" spans="2:9" s="68" customFormat="1" ht="22.5" customHeight="1" x14ac:dyDescent="0.35">
      <c r="B82" s="189" t="s">
        <v>210</v>
      </c>
      <c r="C82" s="190"/>
      <c r="D82" s="191"/>
      <c r="I82" s="81"/>
    </row>
    <row r="83" spans="2:9" s="68" customFormat="1" ht="18" customHeight="1" x14ac:dyDescent="0.35">
      <c r="B83" s="90" t="s">
        <v>239</v>
      </c>
      <c r="C83" s="121" t="s">
        <v>131</v>
      </c>
      <c r="D83" s="79" t="s">
        <v>225</v>
      </c>
      <c r="I83" s="81"/>
    </row>
    <row r="84" spans="2:9" s="68" customFormat="1" ht="15.5" x14ac:dyDescent="0.35">
      <c r="B84" s="162" t="s">
        <v>164</v>
      </c>
      <c r="C84" s="162">
        <v>50</v>
      </c>
      <c r="D84" s="147">
        <v>58</v>
      </c>
      <c r="I84" s="81"/>
    </row>
    <row r="85" spans="2:9" s="68" customFormat="1" ht="15.5" x14ac:dyDescent="0.35">
      <c r="B85" s="162" t="s">
        <v>114</v>
      </c>
      <c r="C85" s="162">
        <v>3</v>
      </c>
      <c r="D85" s="147">
        <v>8</v>
      </c>
      <c r="I85" s="81"/>
    </row>
    <row r="86" spans="2:9" s="68" customFormat="1" ht="15.5" x14ac:dyDescent="0.35">
      <c r="B86" s="162" t="s">
        <v>89</v>
      </c>
      <c r="C86" s="164">
        <v>3</v>
      </c>
      <c r="D86" s="147">
        <v>8</v>
      </c>
      <c r="I86" s="81"/>
    </row>
    <row r="87" spans="2:9" s="68" customFormat="1" ht="15.5" x14ac:dyDescent="0.35">
      <c r="B87" s="162" t="s">
        <v>90</v>
      </c>
      <c r="C87" s="162">
        <v>10</v>
      </c>
      <c r="D87" s="147">
        <v>20</v>
      </c>
      <c r="I87" s="81"/>
    </row>
    <row r="88" spans="2:9" s="68" customFormat="1" ht="15.5" x14ac:dyDescent="0.35">
      <c r="B88" s="162" t="s">
        <v>235</v>
      </c>
      <c r="C88" s="162">
        <v>10</v>
      </c>
      <c r="D88" s="147">
        <v>22</v>
      </c>
      <c r="I88" s="81"/>
    </row>
    <row r="89" spans="2:9" s="68" customFormat="1" ht="15.5" x14ac:dyDescent="0.35">
      <c r="B89" s="162" t="s">
        <v>163</v>
      </c>
      <c r="C89" s="162">
        <v>20</v>
      </c>
      <c r="D89" s="147">
        <v>39</v>
      </c>
      <c r="I89" s="81"/>
    </row>
    <row r="90" spans="2:9" s="68" customFormat="1" ht="15.5" x14ac:dyDescent="0.35">
      <c r="B90" s="162" t="s">
        <v>240</v>
      </c>
      <c r="C90" s="162">
        <v>10</v>
      </c>
      <c r="D90" s="147">
        <v>20</v>
      </c>
      <c r="I90" s="81"/>
    </row>
    <row r="91" spans="2:9" s="68" customFormat="1" ht="15.5" x14ac:dyDescent="0.35">
      <c r="B91" s="162" t="s">
        <v>166</v>
      </c>
      <c r="C91" s="162">
        <v>20</v>
      </c>
      <c r="D91" s="147">
        <v>40</v>
      </c>
      <c r="I91" s="81"/>
    </row>
    <row r="92" spans="2:9" s="68" customFormat="1" ht="15.5" x14ac:dyDescent="0.35">
      <c r="B92" s="163" t="s">
        <v>92</v>
      </c>
      <c r="C92" s="165">
        <v>10</v>
      </c>
      <c r="D92" s="148">
        <v>23</v>
      </c>
      <c r="E92" s="105"/>
      <c r="I92" s="81"/>
    </row>
    <row r="93" spans="2:9" s="68" customFormat="1" ht="20.25" customHeight="1" x14ac:dyDescent="0.35">
      <c r="B93" s="90" t="s">
        <v>17</v>
      </c>
      <c r="C93" s="121">
        <f>SUM(C84:C92)</f>
        <v>136</v>
      </c>
      <c r="D93" s="98">
        <f>SUM(D84:D92)</f>
        <v>238</v>
      </c>
      <c r="E93" s="129"/>
      <c r="F93" s="98"/>
      <c r="I93" s="81"/>
    </row>
    <row r="94" spans="2:9" s="68" customFormat="1" ht="19" customHeight="1" x14ac:dyDescent="0.35">
      <c r="B94" s="93"/>
      <c r="C94" s="93"/>
      <c r="D94" s="94"/>
      <c r="I94" s="81"/>
    </row>
    <row r="95" spans="2:9" s="68" customFormat="1" ht="19" customHeight="1" x14ac:dyDescent="0.35">
      <c r="B95" s="93"/>
      <c r="C95" s="93"/>
      <c r="D95" s="94"/>
      <c r="I95" s="81"/>
    </row>
    <row r="96" spans="2:9" ht="23.25" customHeight="1" x14ac:dyDescent="0.35">
      <c r="B96" s="174" t="s">
        <v>207</v>
      </c>
      <c r="C96" s="174"/>
      <c r="D96" s="174"/>
      <c r="E96" s="91"/>
      <c r="I96" s="68"/>
    </row>
    <row r="97" spans="2:9" ht="21.75" customHeight="1" x14ac:dyDescent="0.35">
      <c r="B97" s="90" t="s">
        <v>208</v>
      </c>
      <c r="C97" s="121" t="s">
        <v>131</v>
      </c>
      <c r="D97" s="79" t="s">
        <v>225</v>
      </c>
      <c r="E97" s="91"/>
      <c r="I97" s="68"/>
    </row>
    <row r="98" spans="2:9" ht="15.75" customHeight="1" x14ac:dyDescent="0.35">
      <c r="B98" s="163" t="s">
        <v>164</v>
      </c>
      <c r="C98" s="193" t="s">
        <v>206</v>
      </c>
      <c r="D98" s="171">
        <v>19818</v>
      </c>
      <c r="E98" s="91"/>
      <c r="I98" s="68"/>
    </row>
    <row r="99" spans="2:9" ht="15.75" customHeight="1" x14ac:dyDescent="0.35">
      <c r="B99" s="162" t="s">
        <v>236</v>
      </c>
      <c r="C99" s="193"/>
      <c r="D99" s="147">
        <v>93</v>
      </c>
      <c r="E99" s="91"/>
      <c r="I99" s="68"/>
    </row>
    <row r="100" spans="2:9" ht="15.75" customHeight="1" x14ac:dyDescent="0.35">
      <c r="B100" s="162" t="s">
        <v>114</v>
      </c>
      <c r="C100" s="193"/>
      <c r="D100" s="147">
        <v>9</v>
      </c>
      <c r="E100" s="91"/>
      <c r="I100" s="68"/>
    </row>
    <row r="101" spans="2:9" ht="15.75" customHeight="1" x14ac:dyDescent="0.35">
      <c r="B101" s="162" t="s">
        <v>89</v>
      </c>
      <c r="C101" s="193"/>
      <c r="D101" s="147">
        <v>2</v>
      </c>
      <c r="E101" s="91"/>
      <c r="I101" s="68"/>
    </row>
    <row r="102" spans="2:9" ht="15.75" customHeight="1" x14ac:dyDescent="0.35">
      <c r="B102" s="162" t="s">
        <v>91</v>
      </c>
      <c r="C102" s="193"/>
      <c r="D102" s="147">
        <v>180</v>
      </c>
      <c r="E102" s="91"/>
      <c r="I102" s="68"/>
    </row>
    <row r="103" spans="2:9" ht="15.75" customHeight="1" x14ac:dyDescent="0.35">
      <c r="B103" s="162" t="s">
        <v>165</v>
      </c>
      <c r="C103" s="193"/>
      <c r="D103" s="147">
        <v>5</v>
      </c>
      <c r="E103" s="91"/>
      <c r="I103" s="68"/>
    </row>
    <row r="104" spans="2:9" ht="15.75" customHeight="1" x14ac:dyDescent="0.35">
      <c r="B104" s="162" t="s">
        <v>237</v>
      </c>
      <c r="C104" s="193"/>
      <c r="D104" s="147">
        <v>81</v>
      </c>
      <c r="E104" s="91"/>
      <c r="I104" s="68"/>
    </row>
    <row r="105" spans="2:9" ht="15.75" customHeight="1" x14ac:dyDescent="0.35">
      <c r="B105" s="162" t="s">
        <v>238</v>
      </c>
      <c r="C105" s="193"/>
      <c r="D105" s="147">
        <v>63</v>
      </c>
      <c r="E105" s="91"/>
      <c r="I105" s="68"/>
    </row>
    <row r="106" spans="2:9" ht="15.75" customHeight="1" x14ac:dyDescent="0.35">
      <c r="B106" s="162" t="s">
        <v>90</v>
      </c>
      <c r="C106" s="193"/>
      <c r="D106" s="147">
        <v>46</v>
      </c>
      <c r="E106" s="91"/>
      <c r="I106" s="68"/>
    </row>
    <row r="107" spans="2:9" ht="15.75" customHeight="1" x14ac:dyDescent="0.35">
      <c r="B107" s="162" t="s">
        <v>166</v>
      </c>
      <c r="C107" s="193"/>
      <c r="D107" s="171">
        <v>3501</v>
      </c>
      <c r="E107" s="91"/>
      <c r="I107" s="68"/>
    </row>
    <row r="108" spans="2:9" ht="15.75" customHeight="1" x14ac:dyDescent="0.35">
      <c r="B108" s="162" t="s">
        <v>51</v>
      </c>
      <c r="C108" s="193"/>
      <c r="D108" s="147">
        <v>344</v>
      </c>
      <c r="E108" s="91"/>
      <c r="I108" s="68"/>
    </row>
    <row r="109" spans="2:9" ht="15.75" customHeight="1" x14ac:dyDescent="0.35">
      <c r="B109" s="163" t="s">
        <v>92</v>
      </c>
      <c r="C109" s="193"/>
      <c r="D109" s="147">
        <v>319</v>
      </c>
      <c r="E109" s="91"/>
      <c r="I109" s="68"/>
    </row>
    <row r="110" spans="2:9" ht="20.25" customHeight="1" x14ac:dyDescent="0.35">
      <c r="B110" s="192" t="s">
        <v>17</v>
      </c>
      <c r="C110" s="192"/>
      <c r="D110" s="98">
        <f>SUM(D98:E109)</f>
        <v>24461</v>
      </c>
      <c r="E110" s="130"/>
      <c r="F110" s="130"/>
      <c r="G110" s="130"/>
      <c r="I110" s="68"/>
    </row>
    <row r="111" spans="2:9" ht="20.25" customHeight="1" x14ac:dyDescent="0.35">
      <c r="B111" s="88"/>
      <c r="C111" s="88"/>
      <c r="D111" s="88"/>
      <c r="E111" s="91"/>
      <c r="I111" s="68"/>
    </row>
    <row r="112" spans="2:9" ht="12" customHeight="1" x14ac:dyDescent="0.35">
      <c r="B112" s="88"/>
      <c r="C112" s="88"/>
      <c r="D112" s="88"/>
      <c r="E112" s="91"/>
      <c r="I112" s="68"/>
    </row>
    <row r="113" spans="2:9" ht="20.25" customHeight="1" x14ac:dyDescent="0.35">
      <c r="G113" s="118"/>
      <c r="I113" s="68"/>
    </row>
    <row r="114" spans="2:9" ht="15.5" x14ac:dyDescent="0.35">
      <c r="B114" s="174" t="s">
        <v>127</v>
      </c>
      <c r="C114" s="174"/>
      <c r="D114" s="174"/>
    </row>
    <row r="115" spans="2:9" ht="21" customHeight="1" x14ac:dyDescent="0.35">
      <c r="B115" s="90" t="s">
        <v>128</v>
      </c>
      <c r="C115" s="194" t="s">
        <v>241</v>
      </c>
      <c r="D115" s="79" t="s">
        <v>225</v>
      </c>
    </row>
    <row r="116" spans="2:9" x14ac:dyDescent="0.35">
      <c r="B116" s="89" t="s">
        <v>115</v>
      </c>
      <c r="C116" s="194"/>
      <c r="D116" s="89">
        <v>38</v>
      </c>
    </row>
    <row r="117" spans="2:9" x14ac:dyDescent="0.35">
      <c r="B117" s="89" t="s">
        <v>116</v>
      </c>
      <c r="C117" s="194"/>
      <c r="D117" s="89">
        <v>564</v>
      </c>
    </row>
    <row r="118" spans="2:9" x14ac:dyDescent="0.35">
      <c r="B118" s="89" t="s">
        <v>117</v>
      </c>
      <c r="C118" s="194"/>
      <c r="D118" s="148">
        <v>2491</v>
      </c>
    </row>
    <row r="119" spans="2:9" x14ac:dyDescent="0.35">
      <c r="B119" s="89" t="s">
        <v>118</v>
      </c>
      <c r="C119" s="194"/>
      <c r="D119" s="89">
        <v>866</v>
      </c>
    </row>
    <row r="120" spans="2:9" x14ac:dyDescent="0.35">
      <c r="B120" s="89" t="s">
        <v>119</v>
      </c>
      <c r="C120" s="194"/>
      <c r="D120" s="89">
        <v>28</v>
      </c>
    </row>
    <row r="121" spans="2:9" ht="18" customHeight="1" x14ac:dyDescent="0.35">
      <c r="B121" s="90" t="s">
        <v>17</v>
      </c>
      <c r="C121" s="194"/>
      <c r="D121" s="98">
        <f>SUM(D116:E120)</f>
        <v>3987</v>
      </c>
      <c r="E121" s="114"/>
    </row>
    <row r="122" spans="2:9" ht="15.5" x14ac:dyDescent="0.35">
      <c r="B122" s="76" t="s">
        <v>112</v>
      </c>
      <c r="C122" s="194"/>
      <c r="D122" s="103">
        <f>D121</f>
        <v>3987</v>
      </c>
    </row>
    <row r="123" spans="2:9" ht="15.5" x14ac:dyDescent="0.35">
      <c r="B123" s="76" t="s">
        <v>113</v>
      </c>
      <c r="C123" s="194"/>
      <c r="D123" s="103">
        <v>0</v>
      </c>
    </row>
    <row r="124" spans="2:9" ht="15.5" x14ac:dyDescent="0.35">
      <c r="B124" s="88"/>
      <c r="C124" s="150"/>
      <c r="D124" s="150"/>
    </row>
    <row r="125" spans="2:9" ht="15.5" x14ac:dyDescent="0.35">
      <c r="B125" s="174" t="s">
        <v>124</v>
      </c>
      <c r="C125" s="174"/>
      <c r="D125" s="174"/>
    </row>
    <row r="126" spans="2:9" ht="22.5" customHeight="1" x14ac:dyDescent="0.35">
      <c r="B126" s="90" t="s">
        <v>125</v>
      </c>
      <c r="C126" s="195" t="s">
        <v>241</v>
      </c>
      <c r="D126" s="79" t="s">
        <v>225</v>
      </c>
    </row>
    <row r="127" spans="2:9" ht="25.5" customHeight="1" x14ac:dyDescent="0.35">
      <c r="B127" s="76" t="s">
        <v>126</v>
      </c>
      <c r="C127" s="195"/>
      <c r="D127" s="76">
        <v>1058</v>
      </c>
      <c r="E127" s="112"/>
    </row>
    <row r="128" spans="2:9" ht="15.5" x14ac:dyDescent="0.35">
      <c r="B128" s="88"/>
      <c r="C128" s="150"/>
      <c r="D128" s="150"/>
    </row>
    <row r="129" spans="2:5" x14ac:dyDescent="0.35">
      <c r="B129" s="109"/>
      <c r="C129" s="109"/>
      <c r="D129" s="109"/>
    </row>
    <row r="130" spans="2:5" ht="15.5" x14ac:dyDescent="0.35">
      <c r="B130" s="174" t="s">
        <v>167</v>
      </c>
      <c r="C130" s="174"/>
      <c r="D130" s="174"/>
    </row>
    <row r="131" spans="2:5" ht="26.25" customHeight="1" x14ac:dyDescent="0.35">
      <c r="B131" s="90" t="s">
        <v>168</v>
      </c>
      <c r="C131" s="121" t="s">
        <v>157</v>
      </c>
      <c r="D131" s="79" t="s">
        <v>225</v>
      </c>
    </row>
    <row r="132" spans="2:5" ht="56.25" customHeight="1" x14ac:dyDescent="0.35">
      <c r="B132" s="143" t="s">
        <v>169</v>
      </c>
      <c r="C132" s="122" t="s">
        <v>172</v>
      </c>
      <c r="D132" s="167">
        <v>1</v>
      </c>
    </row>
    <row r="133" spans="2:5" ht="55.5" customHeight="1" x14ac:dyDescent="0.35">
      <c r="B133" s="143" t="s">
        <v>170</v>
      </c>
      <c r="C133" s="122" t="s">
        <v>173</v>
      </c>
      <c r="D133" s="167">
        <v>1</v>
      </c>
    </row>
    <row r="134" spans="2:5" ht="46.5" x14ac:dyDescent="0.35">
      <c r="B134" s="143" t="s">
        <v>171</v>
      </c>
      <c r="C134" s="120" t="s">
        <v>174</v>
      </c>
      <c r="D134" s="167">
        <v>1</v>
      </c>
    </row>
    <row r="135" spans="2:5" x14ac:dyDescent="0.35">
      <c r="B135" s="109"/>
      <c r="C135" s="109"/>
      <c r="D135" s="109"/>
    </row>
    <row r="136" spans="2:5" x14ac:dyDescent="0.35">
      <c r="B136" s="109"/>
      <c r="C136" s="109"/>
      <c r="D136" s="109"/>
    </row>
    <row r="137" spans="2:5" x14ac:dyDescent="0.35">
      <c r="B137" s="109"/>
      <c r="C137" s="109"/>
      <c r="D137" s="109"/>
    </row>
    <row r="138" spans="2:5" x14ac:dyDescent="0.35">
      <c r="B138" s="109"/>
      <c r="C138" s="109"/>
      <c r="D138" s="109"/>
    </row>
    <row r="139" spans="2:5" x14ac:dyDescent="0.35">
      <c r="B139" s="109"/>
      <c r="C139" s="109"/>
      <c r="D139" s="109"/>
    </row>
    <row r="141" spans="2:5" ht="15.5" x14ac:dyDescent="0.35">
      <c r="B141" s="188" t="s">
        <v>159</v>
      </c>
      <c r="C141" s="188"/>
      <c r="D141" s="188"/>
      <c r="E141" s="104"/>
    </row>
    <row r="142" spans="2:5" ht="16.5" customHeight="1" x14ac:dyDescent="0.35">
      <c r="B142" s="187" t="s">
        <v>160</v>
      </c>
      <c r="C142" s="187"/>
      <c r="D142" s="187"/>
      <c r="E142" s="80"/>
    </row>
    <row r="143" spans="2:5" ht="15.75" customHeight="1" x14ac:dyDescent="0.35">
      <c r="B143" s="187" t="s">
        <v>150</v>
      </c>
      <c r="C143" s="187"/>
      <c r="D143" s="187"/>
      <c r="E143" s="80"/>
    </row>
    <row r="144" spans="2:5" ht="15.5" x14ac:dyDescent="0.35">
      <c r="B144" s="186"/>
      <c r="C144" s="186"/>
      <c r="D144" s="186"/>
      <c r="E144" s="80"/>
    </row>
  </sheetData>
  <sortState xmlns:xlrd2="http://schemas.microsoft.com/office/spreadsheetml/2017/richdata2" ref="B71:D77">
    <sortCondition ref="B71:B77"/>
  </sortState>
  <mergeCells count="30">
    <mergeCell ref="B144:D144"/>
    <mergeCell ref="B143:D143"/>
    <mergeCell ref="B142:D142"/>
    <mergeCell ref="B114:D114"/>
    <mergeCell ref="B69:D69"/>
    <mergeCell ref="B141:D141"/>
    <mergeCell ref="B82:D82"/>
    <mergeCell ref="B130:D130"/>
    <mergeCell ref="B125:D125"/>
    <mergeCell ref="B96:D96"/>
    <mergeCell ref="B110:C110"/>
    <mergeCell ref="C98:C109"/>
    <mergeCell ref="C115:C123"/>
    <mergeCell ref="C126:C127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tabSelected="1" view="pageBreakPreview" zoomScale="80" zoomScaleNormal="90" zoomScaleSheetLayoutView="80" workbookViewId="0">
      <selection activeCell="N9" sqref="N9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6"/>
      <c r="C2" s="196"/>
      <c r="D2" s="196"/>
    </row>
    <row r="3" spans="1:14" ht="7.5" customHeight="1" x14ac:dyDescent="0.35">
      <c r="B3" s="67"/>
      <c r="C3" s="67"/>
      <c r="D3" s="67"/>
    </row>
    <row r="4" spans="1:14" ht="39.75" customHeight="1" x14ac:dyDescent="0.35">
      <c r="B4" s="173" t="s">
        <v>200</v>
      </c>
      <c r="C4" s="173"/>
      <c r="D4" s="173"/>
    </row>
    <row r="5" spans="1:14" s="68" customFormat="1" ht="27" customHeight="1" x14ac:dyDescent="0.35">
      <c r="B5" s="177" t="s">
        <v>222</v>
      </c>
      <c r="C5" s="177"/>
      <c r="D5" s="177"/>
    </row>
    <row r="6" spans="1:14" s="81" customFormat="1" ht="7.5" customHeight="1" x14ac:dyDescent="0.35">
      <c r="B6" s="88"/>
      <c r="C6" s="149"/>
      <c r="D6" s="150"/>
      <c r="E6" s="99"/>
    </row>
    <row r="7" spans="1:14" s="81" customFormat="1" ht="19.899999999999999" customHeight="1" x14ac:dyDescent="0.35">
      <c r="B7" s="178" t="s">
        <v>244</v>
      </c>
      <c r="C7" s="178"/>
      <c r="D7" s="178"/>
      <c r="E7" s="82"/>
    </row>
    <row r="8" spans="1:14" s="81" customFormat="1" ht="9" customHeight="1" x14ac:dyDescent="0.35">
      <c r="B8" s="88"/>
      <c r="C8" s="149"/>
      <c r="D8" s="150"/>
      <c r="E8" s="83"/>
    </row>
    <row r="9" spans="1:14" s="69" customFormat="1" ht="35.25" customHeight="1" x14ac:dyDescent="0.35">
      <c r="A9" s="67"/>
      <c r="B9" s="78" t="s">
        <v>130</v>
      </c>
      <c r="C9" s="78" t="s">
        <v>131</v>
      </c>
      <c r="D9" s="102" t="s">
        <v>245</v>
      </c>
      <c r="E9" s="126"/>
    </row>
    <row r="10" spans="1:14" s="84" customFormat="1" ht="32.25" customHeight="1" x14ac:dyDescent="0.35">
      <c r="B10" s="71" t="s">
        <v>132</v>
      </c>
      <c r="C10" s="86">
        <v>0.9</v>
      </c>
      <c r="D10" s="110">
        <f>IFERROR((D11/D12),"")</f>
        <v>0.97179788484136309</v>
      </c>
    </row>
    <row r="11" spans="1:14" s="85" customFormat="1" ht="32.25" customHeight="1" x14ac:dyDescent="0.35">
      <c r="B11" s="72" t="s">
        <v>133</v>
      </c>
      <c r="C11" s="70"/>
      <c r="D11" s="136">
        <f>595+579+1080+602+466+302+207+304</f>
        <v>4135</v>
      </c>
      <c r="E11" s="100"/>
    </row>
    <row r="12" spans="1:14" s="85" customFormat="1" ht="32.25" customHeight="1" x14ac:dyDescent="0.35">
      <c r="B12" s="72" t="s">
        <v>134</v>
      </c>
      <c r="C12" s="70"/>
      <c r="D12" s="137">
        <f>156*31-581</f>
        <v>4255</v>
      </c>
      <c r="E12" s="100"/>
    </row>
    <row r="13" spans="1:14" s="84" customFormat="1" ht="32.25" customHeight="1" x14ac:dyDescent="0.35">
      <c r="B13" s="71" t="s">
        <v>135</v>
      </c>
      <c r="C13" s="86" t="s">
        <v>176</v>
      </c>
      <c r="D13" s="111">
        <f>IFERROR((D14/D15),"")</f>
        <v>5.0121212121212118</v>
      </c>
    </row>
    <row r="14" spans="1:14" s="85" customFormat="1" ht="32.25" customHeight="1" x14ac:dyDescent="0.35">
      <c r="B14" s="72" t="s">
        <v>136</v>
      </c>
      <c r="C14" s="70"/>
      <c r="D14" s="136">
        <f>D11</f>
        <v>4135</v>
      </c>
      <c r="E14" s="100"/>
      <c r="F14" s="96"/>
    </row>
    <row r="15" spans="1:14" s="85" customFormat="1" ht="32.25" customHeight="1" x14ac:dyDescent="0.35">
      <c r="B15" s="72" t="s">
        <v>137</v>
      </c>
      <c r="C15" s="70"/>
      <c r="D15" s="144">
        <v>825</v>
      </c>
      <c r="E15" s="100"/>
    </row>
    <row r="16" spans="1:14" s="84" customFormat="1" ht="32.25" customHeight="1" x14ac:dyDescent="0.35">
      <c r="B16" s="71" t="s">
        <v>138</v>
      </c>
      <c r="C16" s="77" t="s">
        <v>177</v>
      </c>
      <c r="D16" s="146">
        <f>((100-(D10*100))*(D13*24))/(D10*100)</f>
        <v>3.4909090909090912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2:6" s="85" customFormat="1" ht="32.25" customHeight="1" x14ac:dyDescent="0.35">
      <c r="B17" s="72" t="s">
        <v>52</v>
      </c>
      <c r="C17" s="70"/>
      <c r="D17" s="138">
        <f>D10</f>
        <v>0.97179788484136309</v>
      </c>
      <c r="E17" s="131"/>
    </row>
    <row r="18" spans="2:6" s="85" customFormat="1" ht="32.25" customHeight="1" x14ac:dyDescent="0.35">
      <c r="B18" s="72" t="s">
        <v>139</v>
      </c>
      <c r="C18" s="70"/>
      <c r="D18" s="139">
        <f>D13</f>
        <v>5.0121212121212118</v>
      </c>
    </row>
    <row r="19" spans="2:6" s="84" customFormat="1" ht="32.25" customHeight="1" x14ac:dyDescent="0.35">
      <c r="B19" s="71" t="s">
        <v>215</v>
      </c>
      <c r="C19" s="86" t="s">
        <v>178</v>
      </c>
      <c r="D19" s="110">
        <f>D20/D21</f>
        <v>4.6228710462287104E-2</v>
      </c>
    </row>
    <row r="20" spans="2:6" s="85" customFormat="1" ht="32.25" customHeight="1" x14ac:dyDescent="0.35">
      <c r="B20" s="72" t="s">
        <v>142</v>
      </c>
      <c r="C20" s="70"/>
      <c r="D20" s="136">
        <v>38</v>
      </c>
      <c r="E20" s="100"/>
    </row>
    <row r="21" spans="2:6" s="85" customFormat="1" ht="32.25" customHeight="1" x14ac:dyDescent="0.35">
      <c r="B21" s="72" t="s">
        <v>143</v>
      </c>
      <c r="C21" s="70"/>
      <c r="D21" s="136">
        <v>822</v>
      </c>
      <c r="E21" s="100"/>
    </row>
    <row r="22" spans="2:6" s="85" customFormat="1" ht="32.25" customHeight="1" x14ac:dyDescent="0.45">
      <c r="B22" s="71" t="s">
        <v>216</v>
      </c>
      <c r="C22" s="86" t="s">
        <v>122</v>
      </c>
      <c r="D22" s="110">
        <f>D23/D24</f>
        <v>0</v>
      </c>
      <c r="E22" s="132"/>
    </row>
    <row r="23" spans="2:6" s="85" customFormat="1" ht="32.25" customHeight="1" x14ac:dyDescent="0.35">
      <c r="B23" s="72" t="s">
        <v>140</v>
      </c>
      <c r="C23" s="70"/>
      <c r="D23" s="136">
        <v>0</v>
      </c>
      <c r="F23" s="97"/>
    </row>
    <row r="24" spans="2:6" s="85" customFormat="1" ht="32.25" customHeight="1" x14ac:dyDescent="0.35">
      <c r="B24" s="133" t="s">
        <v>141</v>
      </c>
      <c r="C24" s="70"/>
      <c r="D24" s="136">
        <f>0+53+0+40+2+19</f>
        <v>114</v>
      </c>
      <c r="E24" s="100"/>
    </row>
    <row r="25" spans="2:6" s="84" customFormat="1" ht="32.25" customHeight="1" x14ac:dyDescent="0.35">
      <c r="B25" s="71" t="s">
        <v>144</v>
      </c>
      <c r="C25" s="86" t="s">
        <v>179</v>
      </c>
      <c r="D25" s="197" t="s">
        <v>158</v>
      </c>
    </row>
    <row r="26" spans="2:6" s="85" customFormat="1" ht="32.25" customHeight="1" x14ac:dyDescent="0.35">
      <c r="B26" s="72" t="s">
        <v>145</v>
      </c>
      <c r="C26" s="95" t="s">
        <v>152</v>
      </c>
      <c r="D26" s="198"/>
    </row>
    <row r="27" spans="2:6" s="85" customFormat="1" ht="32.25" customHeight="1" x14ac:dyDescent="0.35">
      <c r="B27" s="72" t="s">
        <v>146</v>
      </c>
      <c r="C27" s="95" t="s">
        <v>152</v>
      </c>
      <c r="D27" s="199"/>
    </row>
    <row r="28" spans="2:6" s="85" customFormat="1" ht="32.25" customHeight="1" x14ac:dyDescent="0.35">
      <c r="B28" s="71" t="s">
        <v>198</v>
      </c>
      <c r="C28" s="86" t="s">
        <v>120</v>
      </c>
      <c r="D28" s="110">
        <f>IFERROR((D29/D30),"")</f>
        <v>9.4043887147335428E-3</v>
      </c>
    </row>
    <row r="29" spans="2:6" s="85" customFormat="1" ht="32.25" customHeight="1" x14ac:dyDescent="0.35">
      <c r="B29" s="72" t="s">
        <v>147</v>
      </c>
      <c r="C29" s="77"/>
      <c r="D29" s="76">
        <v>3</v>
      </c>
    </row>
    <row r="30" spans="2:6" s="85" customFormat="1" ht="32.25" customHeight="1" x14ac:dyDescent="0.35">
      <c r="B30" s="72" t="s">
        <v>148</v>
      </c>
      <c r="C30" s="77"/>
      <c r="D30" s="76">
        <v>319</v>
      </c>
      <c r="E30" s="129"/>
    </row>
    <row r="31" spans="2:6" s="85" customFormat="1" ht="32.25" customHeight="1" x14ac:dyDescent="0.35">
      <c r="B31" s="71" t="s">
        <v>180</v>
      </c>
      <c r="C31" s="77" t="s">
        <v>121</v>
      </c>
      <c r="D31" s="110">
        <f>IFERROR((D32/D33),"")</f>
        <v>1</v>
      </c>
    </row>
    <row r="32" spans="2:6" s="85" customFormat="1" ht="32.25" customHeight="1" x14ac:dyDescent="0.35">
      <c r="B32" s="72" t="s">
        <v>149</v>
      </c>
      <c r="C32" s="77"/>
      <c r="D32" s="166">
        <v>73</v>
      </c>
    </row>
    <row r="33" spans="2:5" s="85" customFormat="1" ht="32.25" customHeight="1" x14ac:dyDescent="0.35">
      <c r="B33" s="72" t="s">
        <v>156</v>
      </c>
      <c r="C33" s="77"/>
      <c r="D33" s="168">
        <v>73</v>
      </c>
      <c r="E33" s="100"/>
    </row>
    <row r="34" spans="2:5" s="85" customFormat="1" ht="37.5" customHeight="1" x14ac:dyDescent="0.35">
      <c r="B34" s="141" t="s">
        <v>217</v>
      </c>
      <c r="C34" s="77" t="s">
        <v>186</v>
      </c>
      <c r="D34" s="110">
        <f>IFERROR((D35/D36),"")</f>
        <v>1</v>
      </c>
    </row>
    <row r="35" spans="2:5" s="85" customFormat="1" ht="37.5" customHeight="1" x14ac:dyDescent="0.35">
      <c r="B35" s="72" t="s">
        <v>184</v>
      </c>
      <c r="C35" s="77"/>
      <c r="D35" s="76">
        <v>447</v>
      </c>
    </row>
    <row r="36" spans="2:5" s="85" customFormat="1" ht="37.5" customHeight="1" x14ac:dyDescent="0.35">
      <c r="B36" s="72" t="s">
        <v>185</v>
      </c>
      <c r="C36" s="77"/>
      <c r="D36" s="76">
        <v>447</v>
      </c>
    </row>
    <row r="37" spans="2:5" s="85" customFormat="1" ht="46.5" x14ac:dyDescent="0.35">
      <c r="B37" s="113" t="s">
        <v>218</v>
      </c>
      <c r="C37" s="77" t="s">
        <v>186</v>
      </c>
      <c r="D37" s="169">
        <f>IFERROR((D38/D39),"")</f>
        <v>1</v>
      </c>
    </row>
    <row r="38" spans="2:5" s="85" customFormat="1" ht="33" customHeight="1" x14ac:dyDescent="0.35">
      <c r="B38" s="142" t="s">
        <v>187</v>
      </c>
      <c r="C38" s="73"/>
      <c r="D38" s="166">
        <v>447</v>
      </c>
    </row>
    <row r="39" spans="2:5" s="85" customFormat="1" ht="33" customHeight="1" x14ac:dyDescent="0.35">
      <c r="B39" s="72" t="s">
        <v>188</v>
      </c>
      <c r="C39" s="73"/>
      <c r="D39" s="166">
        <v>447</v>
      </c>
    </row>
    <row r="40" spans="2:5" s="85" customFormat="1" ht="33" customHeight="1" x14ac:dyDescent="0.35">
      <c r="B40" s="71" t="s">
        <v>219</v>
      </c>
      <c r="C40" s="77" t="s">
        <v>123</v>
      </c>
      <c r="D40" s="110">
        <f>IFERROR((D41/D42),"")</f>
        <v>0.99883040935672518</v>
      </c>
    </row>
    <row r="41" spans="2:5" s="85" customFormat="1" ht="33" customHeight="1" x14ac:dyDescent="0.35">
      <c r="B41" s="72" t="s">
        <v>189</v>
      </c>
      <c r="C41" s="77"/>
      <c r="D41" s="166">
        <v>854</v>
      </c>
    </row>
    <row r="42" spans="2:5" ht="33" customHeight="1" x14ac:dyDescent="0.35">
      <c r="B42" s="72" t="s">
        <v>190</v>
      </c>
      <c r="C42" s="77"/>
      <c r="D42" s="168">
        <v>855</v>
      </c>
    </row>
    <row r="43" spans="2:5" ht="33" customHeight="1" x14ac:dyDescent="0.35">
      <c r="B43" s="71" t="s">
        <v>220</v>
      </c>
      <c r="C43" s="77" t="s">
        <v>191</v>
      </c>
      <c r="D43" s="110">
        <f>IFERROR((D44/D45),"")</f>
        <v>5.3109205317939745E-4</v>
      </c>
    </row>
    <row r="44" spans="2:5" ht="33" customHeight="1" x14ac:dyDescent="0.35">
      <c r="B44" s="72" t="s">
        <v>192</v>
      </c>
      <c r="C44" s="77"/>
      <c r="D44" s="170">
        <v>567.47</v>
      </c>
    </row>
    <row r="45" spans="2:5" ht="33" customHeight="1" x14ac:dyDescent="0.35">
      <c r="B45" s="72" t="s">
        <v>193</v>
      </c>
      <c r="C45" s="77"/>
      <c r="D45" s="170">
        <v>1068496.5</v>
      </c>
    </row>
    <row r="46" spans="2:5" ht="33" customHeight="1" x14ac:dyDescent="0.35">
      <c r="B46" s="141" t="s">
        <v>221</v>
      </c>
      <c r="C46" s="77" t="s">
        <v>175</v>
      </c>
      <c r="D46" s="169">
        <f>IFERROR((D47/D48),"")</f>
        <v>0.99130434782608701</v>
      </c>
    </row>
    <row r="47" spans="2:5" ht="33" customHeight="1" x14ac:dyDescent="0.35">
      <c r="B47" s="72" t="s">
        <v>195</v>
      </c>
      <c r="C47" s="73"/>
      <c r="D47" s="166">
        <v>228</v>
      </c>
    </row>
    <row r="48" spans="2:5" ht="33" customHeight="1" x14ac:dyDescent="0.35">
      <c r="B48" s="72" t="s">
        <v>194</v>
      </c>
      <c r="C48" s="73"/>
      <c r="D48" s="166">
        <v>230</v>
      </c>
    </row>
    <row r="49" spans="2:4" ht="15" customHeight="1" x14ac:dyDescent="0.35">
      <c r="B49" s="115"/>
      <c r="C49" s="93"/>
      <c r="D49" s="116"/>
    </row>
    <row r="50" spans="2:4" ht="26.25" customHeight="1" x14ac:dyDescent="0.35">
      <c r="B50" s="205" t="s">
        <v>243</v>
      </c>
      <c r="C50" s="205"/>
      <c r="D50" s="205"/>
    </row>
    <row r="51" spans="2:4" ht="29.25" customHeight="1" x14ac:dyDescent="0.35">
      <c r="B51" s="78" t="s">
        <v>213</v>
      </c>
      <c r="C51" s="78" t="s">
        <v>131</v>
      </c>
      <c r="D51" s="102" t="s">
        <v>245</v>
      </c>
    </row>
    <row r="52" spans="2:4" ht="36" customHeight="1" x14ac:dyDescent="0.35">
      <c r="B52" s="141" t="s">
        <v>211</v>
      </c>
      <c r="C52" s="86" t="s">
        <v>181</v>
      </c>
      <c r="D52" s="110">
        <f>IFERROR((D53/D54),"")</f>
        <v>0.13475177304964539</v>
      </c>
    </row>
    <row r="53" spans="2:4" ht="25.5" customHeight="1" x14ac:dyDescent="0.35">
      <c r="B53" s="72" t="s">
        <v>196</v>
      </c>
      <c r="C53" s="77"/>
      <c r="D53" s="136">
        <v>38</v>
      </c>
    </row>
    <row r="54" spans="2:4" ht="25.5" customHeight="1" x14ac:dyDescent="0.35">
      <c r="B54" s="72" t="s">
        <v>182</v>
      </c>
      <c r="C54" s="77"/>
      <c r="D54" s="136">
        <v>282</v>
      </c>
    </row>
    <row r="55" spans="2:4" ht="32.25" customHeight="1" x14ac:dyDescent="0.35">
      <c r="B55" s="141" t="s">
        <v>212</v>
      </c>
      <c r="C55" s="86" t="s">
        <v>183</v>
      </c>
      <c r="D55" s="202" t="s">
        <v>242</v>
      </c>
    </row>
    <row r="56" spans="2:4" ht="25.5" customHeight="1" x14ac:dyDescent="0.35">
      <c r="B56" s="72" t="s">
        <v>196</v>
      </c>
      <c r="C56" s="77"/>
      <c r="D56" s="203"/>
    </row>
    <row r="57" spans="2:4" ht="25.5" customHeight="1" x14ac:dyDescent="0.35">
      <c r="B57" s="72" t="s">
        <v>182</v>
      </c>
      <c r="C57" s="77"/>
      <c r="D57" s="204"/>
    </row>
    <row r="58" spans="2:4" ht="25.5" customHeight="1" x14ac:dyDescent="0.35">
      <c r="B58" s="115"/>
      <c r="C58" s="68"/>
      <c r="D58" s="160"/>
    </row>
    <row r="59" spans="2:4" ht="15.5" x14ac:dyDescent="0.35">
      <c r="B59" s="115"/>
      <c r="C59" s="93"/>
      <c r="D59" s="116"/>
    </row>
    <row r="60" spans="2:4" ht="15.5" x14ac:dyDescent="0.35">
      <c r="B60" s="200" t="s">
        <v>246</v>
      </c>
      <c r="C60" s="200"/>
      <c r="D60" s="200"/>
    </row>
    <row r="61" spans="2:4" x14ac:dyDescent="0.35">
      <c r="B61" s="67"/>
      <c r="C61" s="67"/>
      <c r="D61" s="67"/>
    </row>
    <row r="62" spans="2:4" x14ac:dyDescent="0.35">
      <c r="B62" s="67"/>
      <c r="C62" s="67"/>
      <c r="D62" s="67"/>
    </row>
    <row r="63" spans="2:4" ht="25.5" customHeight="1" x14ac:dyDescent="0.35">
      <c r="B63" s="67"/>
      <c r="C63" s="67"/>
      <c r="D63" s="67"/>
    </row>
    <row r="64" spans="2:4" ht="36.75" customHeight="1" x14ac:dyDescent="0.35">
      <c r="B64" s="67"/>
      <c r="C64" s="67"/>
      <c r="D64" s="67"/>
    </row>
    <row r="65" spans="2:4" ht="28.5" customHeight="1" x14ac:dyDescent="0.35">
      <c r="B65" s="201" t="s">
        <v>247</v>
      </c>
      <c r="C65" s="201"/>
      <c r="D65" s="201"/>
    </row>
    <row r="66" spans="2:4" ht="15.5" x14ac:dyDescent="0.35">
      <c r="B66" s="92"/>
      <c r="C66" s="92"/>
      <c r="D66" s="92"/>
    </row>
    <row r="74" spans="2:4" ht="15.5" x14ac:dyDescent="0.35">
      <c r="B74" s="188" t="s">
        <v>159</v>
      </c>
      <c r="C74" s="188"/>
      <c r="D74" s="188"/>
    </row>
    <row r="75" spans="2:4" ht="15.5" x14ac:dyDescent="0.35">
      <c r="B75" s="187" t="s">
        <v>160</v>
      </c>
      <c r="C75" s="187"/>
      <c r="D75" s="187"/>
    </row>
    <row r="76" spans="2:4" ht="15.5" x14ac:dyDescent="0.35">
      <c r="B76" s="187" t="s">
        <v>150</v>
      </c>
      <c r="C76" s="187"/>
      <c r="D76" s="187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ignoredErrors>
    <ignoredError sqref="D1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15" t="s">
        <v>55</v>
      </c>
      <c r="B15" s="215"/>
      <c r="C15" s="215"/>
    </row>
    <row r="16" spans="1:3" x14ac:dyDescent="0.35">
      <c r="A16" s="212" t="s">
        <v>56</v>
      </c>
      <c r="B16" s="213"/>
      <c r="C16" s="214"/>
    </row>
    <row r="17" spans="1:11" x14ac:dyDescent="0.35">
      <c r="A17" s="206" t="s">
        <v>52</v>
      </c>
      <c r="B17" s="207"/>
      <c r="C17" s="19" t="s">
        <v>57</v>
      </c>
    </row>
    <row r="18" spans="1:11" x14ac:dyDescent="0.35">
      <c r="A18" s="208" t="s">
        <v>53</v>
      </c>
      <c r="B18" s="209"/>
      <c r="C18" s="20" t="s">
        <v>58</v>
      </c>
    </row>
    <row r="19" spans="1:11" x14ac:dyDescent="0.35">
      <c r="A19" s="210" t="s">
        <v>54</v>
      </c>
      <c r="B19" s="211"/>
      <c r="C19" s="21" t="s">
        <v>59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28" t="s">
        <v>47</v>
      </c>
      <c r="D31" s="228"/>
      <c r="E31" s="228"/>
      <c r="F31" s="229" t="s">
        <v>48</v>
      </c>
      <c r="G31" s="229"/>
      <c r="H31" s="229"/>
      <c r="I31" s="230" t="s">
        <v>73</v>
      </c>
      <c r="J31" s="230"/>
      <c r="K31" s="230"/>
    </row>
    <row r="32" spans="1:11" ht="48" customHeight="1" x14ac:dyDescent="0.35">
      <c r="A32" s="12" t="s">
        <v>18</v>
      </c>
      <c r="B32" s="13" t="s">
        <v>7</v>
      </c>
      <c r="C32" s="35" t="s">
        <v>69</v>
      </c>
      <c r="D32" s="36" t="s">
        <v>71</v>
      </c>
      <c r="E32" s="37" t="s">
        <v>70</v>
      </c>
      <c r="F32" s="35" t="s">
        <v>69</v>
      </c>
      <c r="G32" s="36" t="s">
        <v>72</v>
      </c>
      <c r="H32" s="37" t="s">
        <v>70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60</v>
      </c>
      <c r="B49" s="18" t="s">
        <v>74</v>
      </c>
      <c r="C49" s="18" t="s">
        <v>75</v>
      </c>
      <c r="D49" s="18" t="s">
        <v>76</v>
      </c>
      <c r="E49" s="18" t="s">
        <v>77</v>
      </c>
      <c r="F49" s="18" t="s">
        <v>78</v>
      </c>
      <c r="G49" s="18" t="s">
        <v>79</v>
      </c>
      <c r="H49" s="18" t="s">
        <v>61</v>
      </c>
      <c r="I49" s="18" t="s">
        <v>62</v>
      </c>
      <c r="J49" s="18" t="s">
        <v>63</v>
      </c>
      <c r="K49" s="18" t="s">
        <v>65</v>
      </c>
      <c r="L49" s="18" t="s">
        <v>66</v>
      </c>
      <c r="M49" s="18" t="s">
        <v>67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68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25" t="s">
        <v>81</v>
      </c>
      <c r="C56" s="226"/>
      <c r="D56" s="226"/>
      <c r="E56" s="227"/>
      <c r="I56" s="216" t="s">
        <v>82</v>
      </c>
      <c r="J56" s="217"/>
      <c r="K56" s="217"/>
      <c r="L56" s="218"/>
    </row>
    <row r="57" spans="1:14" ht="29" x14ac:dyDescent="0.35">
      <c r="A57" s="54" t="s">
        <v>60</v>
      </c>
      <c r="B57" s="18" t="s">
        <v>74</v>
      </c>
      <c r="C57" s="18" t="s">
        <v>75</v>
      </c>
      <c r="D57" s="18" t="s">
        <v>76</v>
      </c>
      <c r="E57" s="18" t="s">
        <v>64</v>
      </c>
      <c r="H57" s="54" t="s">
        <v>60</v>
      </c>
      <c r="I57" s="18" t="s">
        <v>61</v>
      </c>
      <c r="J57" s="18" t="s">
        <v>62</v>
      </c>
      <c r="K57" s="18" t="s">
        <v>63</v>
      </c>
      <c r="L57" s="18" t="s">
        <v>64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68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68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2" t="s">
        <v>80</v>
      </c>
      <c r="C63" s="223"/>
      <c r="D63" s="223"/>
      <c r="E63" s="224"/>
      <c r="I63" s="219" t="s">
        <v>83</v>
      </c>
      <c r="J63" s="220"/>
      <c r="K63" s="220"/>
      <c r="L63" s="221"/>
    </row>
    <row r="64" spans="1:14" ht="29" x14ac:dyDescent="0.35">
      <c r="A64" s="54" t="s">
        <v>60</v>
      </c>
      <c r="B64" s="18" t="s">
        <v>77</v>
      </c>
      <c r="C64" s="18" t="s">
        <v>78</v>
      </c>
      <c r="D64" s="18" t="s">
        <v>79</v>
      </c>
      <c r="E64" s="18" t="s">
        <v>64</v>
      </c>
      <c r="H64" s="54" t="s">
        <v>60</v>
      </c>
      <c r="I64" s="48" t="s">
        <v>65</v>
      </c>
      <c r="J64" s="49" t="s">
        <v>66</v>
      </c>
      <c r="K64" s="18" t="s">
        <v>67</v>
      </c>
      <c r="L64" s="51" t="s">
        <v>64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68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68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84</v>
      </c>
    </row>
    <row r="110" spans="1:1" x14ac:dyDescent="0.35">
      <c r="A110" t="s">
        <v>85</v>
      </c>
    </row>
    <row r="112" spans="1:1" x14ac:dyDescent="0.35">
      <c r="A112" t="s">
        <v>86</v>
      </c>
    </row>
    <row r="113" spans="1:1" x14ac:dyDescent="0.35">
      <c r="A113" t="s">
        <v>87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88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31" t="s">
        <v>3</v>
      </c>
      <c r="C1" s="231"/>
      <c r="D1" s="231"/>
      <c r="E1" s="231"/>
      <c r="F1" s="231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2025-06-13T18:43:04Z</cp:lastPrinted>
  <dcterms:created xsi:type="dcterms:W3CDTF">2021-12-03T19:01:33Z</dcterms:created>
  <dcterms:modified xsi:type="dcterms:W3CDTF">2025-06-17T14:59:31Z</dcterms:modified>
</cp:coreProperties>
</file>