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6352-sara\Documents\Modelos\Retificação HECAD Transparência\Abril\"/>
    </mc:Choice>
  </mc:AlternateContent>
  <xr:revisionPtr revIDLastSave="0" documentId="13_ncr:1_{14668370-69F8-419A-B342-EEDFD2DC9577}" xr6:coauthVersionLast="47" xr6:coauthVersionMax="47" xr10:uidLastSave="{00000000-0000-0000-0000-000000000000}"/>
  <bookViews>
    <workbookView xWindow="-19320" yWindow="-120" windowWidth="19440" windowHeight="14880" activeTab="1" xr2:uid="{00000000-000D-0000-FFFF-FFFF00000000}"/>
  </bookViews>
  <sheets>
    <sheet name="Produção" sheetId="29" r:id="rId1"/>
    <sheet name="Indicadores de Desempenho" sheetId="30" r:id="rId2"/>
  </sheets>
  <definedNames>
    <definedName name="_xlnm.Print_Area" localSheetId="1">'Indicadores de Desempenho'!$B$2:$D$77</definedName>
    <definedName name="_xlnm.Print_Area" localSheetId="0">Produção!$B$1:$D$144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29" l="1"/>
  <c r="D23" i="29"/>
  <c r="D24" i="30" l="1"/>
  <c r="D12" i="30" l="1"/>
  <c r="D11" i="30" l="1"/>
  <c r="D121" i="29" l="1"/>
  <c r="D122" i="29" s="1"/>
  <c r="D110" i="29"/>
  <c r="C38" i="29"/>
  <c r="D93" i="29"/>
  <c r="C93" i="29"/>
  <c r="C80" i="29"/>
  <c r="D80" i="29"/>
  <c r="D28" i="29" l="1"/>
  <c r="D10" i="30" l="1"/>
  <c r="D43" i="30" l="1"/>
  <c r="D52" i="30" l="1"/>
  <c r="D46" i="30" l="1"/>
  <c r="D40" i="30"/>
  <c r="D28" i="30"/>
  <c r="D31" i="30"/>
  <c r="D19" i="30" l="1"/>
  <c r="D14" i="30" l="1"/>
  <c r="D13" i="30" s="1"/>
  <c r="D16" i="30" s="1"/>
  <c r="C19" i="29" l="1"/>
  <c r="C13" i="29"/>
  <c r="D67" i="29" l="1"/>
  <c r="D36" i="29" l="1"/>
  <c r="D38" i="29" s="1"/>
  <c r="D13" i="29"/>
  <c r="D19" i="29" l="1"/>
  <c r="D17" i="30" l="1"/>
  <c r="D37" i="30" l="1"/>
  <c r="D34" i="30"/>
  <c r="D18" i="30" l="1"/>
</calcChain>
</file>

<file path=xl/sharedStrings.xml><?xml version="1.0" encoding="utf-8"?>
<sst xmlns="http://schemas.openxmlformats.org/spreadsheetml/2006/main" count="223" uniqueCount="164">
  <si>
    <t>Total</t>
  </si>
  <si>
    <t>Tomografia</t>
  </si>
  <si>
    <t>Taxa de Ocupação Hospitalar</t>
  </si>
  <si>
    <t>Colonoscopia</t>
  </si>
  <si>
    <t>Endoscopia</t>
  </si>
  <si>
    <t>Ecocardiograma</t>
  </si>
  <si>
    <t>Ultrassonografia</t>
  </si>
  <si>
    <t>Alergia/Imunologia</t>
  </si>
  <si>
    <t>Cirurgia Pediátrica</t>
  </si>
  <si>
    <t>Endocrinologia</t>
  </si>
  <si>
    <t>Gastrologia/ Hepatologia</t>
  </si>
  <si>
    <t>Hematologia</t>
  </si>
  <si>
    <t>Infectologia</t>
  </si>
  <si>
    <t>Nefrologia</t>
  </si>
  <si>
    <t>Neurologia clínica</t>
  </si>
  <si>
    <t>Oftalmologia</t>
  </si>
  <si>
    <t>Ortopedia e Traumatologia</t>
  </si>
  <si>
    <t>Otorrinolaringologia</t>
  </si>
  <si>
    <t>Pneumologia</t>
  </si>
  <si>
    <t>Reumatologia</t>
  </si>
  <si>
    <t>Urologia</t>
  </si>
  <si>
    <t>Clínica Pediátrica</t>
  </si>
  <si>
    <t>Clínica Pediátrica Crônica</t>
  </si>
  <si>
    <t xml:space="preserve"> Clínica Cirúrgica Pediátrica</t>
  </si>
  <si>
    <t xml:space="preserve"> Cirurgias Eletivas</t>
  </si>
  <si>
    <t>Consultas Médicas na Atenção especializada</t>
  </si>
  <si>
    <t>Enfermagem</t>
  </si>
  <si>
    <t>Serviço Social</t>
  </si>
  <si>
    <t>Broncoscopia</t>
  </si>
  <si>
    <t xml:space="preserve">AACR - Vermelho </t>
  </si>
  <si>
    <t xml:space="preserve">AACR - Laranja </t>
  </si>
  <si>
    <t xml:space="preserve">AACR - Amarelo </t>
  </si>
  <si>
    <t xml:space="preserve">AACR - Verde </t>
  </si>
  <si>
    <t>AACR - Azul</t>
  </si>
  <si>
    <t>≤ 5%</t>
  </si>
  <si>
    <t>≥ 70%</t>
  </si>
  <si>
    <t>&lt; 5%</t>
  </si>
  <si>
    <t>≥ 95%</t>
  </si>
  <si>
    <t>Atendimento de Urgência e Emergência</t>
  </si>
  <si>
    <t>Atendimentos</t>
  </si>
  <si>
    <t>Total de Pacientes referenciados</t>
  </si>
  <si>
    <t xml:space="preserve">Acolhimento, Avaliação e Classificação de Risco </t>
  </si>
  <si>
    <t>AACR</t>
  </si>
  <si>
    <t xml:space="preserve">EXAMES </t>
  </si>
  <si>
    <t>Indicadores</t>
  </si>
  <si>
    <t>Meta Mensal</t>
  </si>
  <si>
    <t>1. Taxa de Ocupação Hospitalar</t>
  </si>
  <si>
    <t>Total de Pacientes-dia</t>
  </si>
  <si>
    <t>Total de leitos operacionais-dia do período</t>
  </si>
  <si>
    <t>2. Média de Permanência Hospitalar (dias)</t>
  </si>
  <si>
    <t>Total de Pacientes-dia no período</t>
  </si>
  <si>
    <t>Total de saídas no período</t>
  </si>
  <si>
    <t>3. Índice de Intervalo de Substituição (horas)</t>
  </si>
  <si>
    <t>Média de Permanência Hospitalar</t>
  </si>
  <si>
    <t>Nº de retornos em até 48 horas</t>
  </si>
  <si>
    <t>Nº de saídas da UTI, por alta</t>
  </si>
  <si>
    <t>Nº de pacientes readmitidos entre 0 e 29 dias da última alta hospitalar</t>
  </si>
  <si>
    <t>Nº total de internações hospitalares</t>
  </si>
  <si>
    <t>6. Percentual de Ocorrência de Glosas no SIH - DATASUS</t>
  </si>
  <si>
    <t>Total de procedimentos rejeitados no SIH</t>
  </si>
  <si>
    <t>Total de procedimentos apresentados no SIH</t>
  </si>
  <si>
    <t>Nº de cirurgias programadas suspensas</t>
  </si>
  <si>
    <t>Nº de cirurgias programadas (mapa cirúrgico)</t>
  </si>
  <si>
    <t>Nº de exames de imagem entregues em até 10 dias</t>
  </si>
  <si>
    <t>HECAD</t>
  </si>
  <si>
    <t>Dermatologia</t>
  </si>
  <si>
    <t>-</t>
  </si>
  <si>
    <t>Cardiologia Clínica</t>
  </si>
  <si>
    <t>Cirurgia Plástica</t>
  </si>
  <si>
    <t>Ginecologia (infantil-puberal)</t>
  </si>
  <si>
    <t>Meta/Mensal</t>
  </si>
  <si>
    <t>*Em Apuração</t>
  </si>
  <si>
    <t>DIVINO RONNY REZENDE JÚNIOR</t>
  </si>
  <si>
    <t>Diretor Geral</t>
  </si>
  <si>
    <t xml:space="preserve">Cirurgia Eletiva Hospitalar de Alto Giro </t>
  </si>
  <si>
    <t>Cirurgia Eletiva Hospitalar de Média ou Alta Complexidade</t>
  </si>
  <si>
    <t>Ecocardiograma Transtorácico</t>
  </si>
  <si>
    <t>Análises Clínicas</t>
  </si>
  <si>
    <t>Ecodoppler</t>
  </si>
  <si>
    <t>Radiografia</t>
  </si>
  <si>
    <t>Indicadores do Serviço de Farmácia</t>
  </si>
  <si>
    <t>Critérios de Produção</t>
  </si>
  <si>
    <t>Disponibilidade do farmacêutico 24 horas durante todo o mês</t>
  </si>
  <si>
    <t>Prescrições analisadas por profissional farmacêutico por mês</t>
  </si>
  <si>
    <t>Notificações de eventos adversos envolvendo medicamentos tratadas pelo serviço de farmácia por mês</t>
  </si>
  <si>
    <r>
      <rPr>
        <b/>
        <sz val="12"/>
        <color rgb="FF000000"/>
        <rFont val="Arial"/>
        <family val="2"/>
      </rPr>
      <t>100%</t>
    </r>
    <r>
      <rPr>
        <sz val="12"/>
        <color indexed="64"/>
        <rFont val="Arial"/>
        <family val="2"/>
      </rPr>
      <t xml:space="preserve"> de cobertura do profissional farmacêutico</t>
    </r>
  </si>
  <si>
    <r>
      <rPr>
        <b/>
        <sz val="12"/>
        <color rgb="FF000000"/>
        <rFont val="Arial"/>
        <family val="2"/>
      </rPr>
      <t>100%</t>
    </r>
    <r>
      <rPr>
        <sz val="12"/>
        <color indexed="64"/>
        <rFont val="Arial"/>
        <family val="2"/>
      </rPr>
      <t xml:space="preserve"> de prescrições analisadas por farmacêutico</t>
    </r>
  </si>
  <si>
    <r>
      <rPr>
        <b/>
        <sz val="12"/>
        <color rgb="FF000000"/>
        <rFont val="Arial"/>
        <family val="2"/>
      </rPr>
      <t>100%</t>
    </r>
    <r>
      <rPr>
        <sz val="12"/>
        <color indexed="64"/>
        <rFont val="Arial"/>
        <family val="2"/>
      </rPr>
      <t xml:space="preserve"> das notificações tratadas pelo serviço de farmácia</t>
    </r>
  </si>
  <si>
    <t>≥ 90%</t>
  </si>
  <si>
    <t>≤ 5</t>
  </si>
  <si>
    <t>≤ 24</t>
  </si>
  <si>
    <t>&lt; 8%</t>
  </si>
  <si>
    <t>≤ 7%</t>
  </si>
  <si>
    <t>8. Percentual de Exames de Imagem com resultado disponibilizado em até 10 dias</t>
  </si>
  <si>
    <t>&lt; 50%</t>
  </si>
  <si>
    <t>Número de cirurgias eletivas em lista de espera e encaminhado para unidade</t>
  </si>
  <si>
    <t>&lt; 25%</t>
  </si>
  <si>
    <t>Nº de casos de DAEI digitadas em tempo oportuno - até 7 dias</t>
  </si>
  <si>
    <t>Nº de casos de DAEI digitadas (no período/mês)</t>
  </si>
  <si>
    <t>≥ 80%</t>
  </si>
  <si>
    <t>Nº de casos de DAEI investigadas em tempo oportuno - até 48 horas da data da notificação</t>
  </si>
  <si>
    <t>Nº de casos de DAEI notificadas (no período/mês)</t>
  </si>
  <si>
    <t>Número total de itens contados em conformidade</t>
  </si>
  <si>
    <t>Número total de itens padronizados cadastrados no sistema</t>
  </si>
  <si>
    <t>≤ 2%</t>
  </si>
  <si>
    <t>Valor financeiro da perda de medicamentos padronizados por validade expirada (R$)</t>
  </si>
  <si>
    <t>valor financeiro de medicamentos inventariado no período (R$)</t>
  </si>
  <si>
    <t>Número absoluto de intervenções registradas</t>
  </si>
  <si>
    <t>Número de intervenções aceitas</t>
  </si>
  <si>
    <t xml:space="preserve">Número de cirurgias realizadas com TMAT expirado </t>
  </si>
  <si>
    <t>Procedimentos Cirúrgicos Ambulatoriais</t>
  </si>
  <si>
    <t xml:space="preserve">7. Percentual de Suspensão de Cirurgias Programadas por Condições Operacionais </t>
  </si>
  <si>
    <t>Cirurgias Eletivas</t>
  </si>
  <si>
    <t>Hospital Estadual da Criança e do Adolescente (HECAD)</t>
  </si>
  <si>
    <t>Cirurgias Eletivas (Especialidades)</t>
  </si>
  <si>
    <t>CERFIS</t>
  </si>
  <si>
    <t>Cirurgia Geral Pediátrica</t>
  </si>
  <si>
    <t>Ortopedia</t>
  </si>
  <si>
    <t xml:space="preserve"> Cirurgias Eletivas (Especialidades)</t>
  </si>
  <si>
    <t>NTMC</t>
  </si>
  <si>
    <t>Serviços de Apoio Diagnóstico e Terapêutico (INTERNO)</t>
  </si>
  <si>
    <t>SADT Interno</t>
  </si>
  <si>
    <t>Serviços de Apoio Diagnóstico e Terapêutico -  Externo (Realizado)</t>
  </si>
  <si>
    <t>Serviços de Apoio Diagnóstico e Terapêutico -  Externo (Ofertado)</t>
  </si>
  <si>
    <t>01. Percentual de cirurgias eletivas realizadas com TMAT (Tempo máximo aceitável para tratamento) expirado (↓) para o primeiro ano</t>
  </si>
  <si>
    <t>02. Percentual de cirurgias eletivas realizadas com TMAT (Tempo máximo aceitável para tratamento) expirado (↓) para o segundo ano</t>
  </si>
  <si>
    <t>Indicadores para Acompanhamento</t>
  </si>
  <si>
    <t>Indicadores de Produção 2025 - 1° Termo Aditivo ao Contrato  de Gestão 20/2023</t>
  </si>
  <si>
    <t>4. Taxa de Readmissão Hospitalar (em até 29 dias)</t>
  </si>
  <si>
    <t xml:space="preserve">5. Taxa de Readmissão em UTI (48 horas) </t>
  </si>
  <si>
    <t>9. Percentual de Casos de Doenças/Agravos/Eventos de Notificação Compulsório Imediata (DAEI) Digitadas Oportunamente - até 7 dias</t>
  </si>
  <si>
    <t>10. Percentual de Casos de Doenças/Agravos/Eventos de Notificação Compulsório Imediata (DAEI) Investigadas Oportunamente -até 48 horas da data da notificação</t>
  </si>
  <si>
    <t>11. Taxa de acurácia do estoque</t>
  </si>
  <si>
    <t>12. Taxa de perda financeira por vencimento de medicamentos</t>
  </si>
  <si>
    <t>13. Taxa de aceitabilidade das intervenções farmacêuticas</t>
  </si>
  <si>
    <t>Indicadores de Desempenho 2025 - 1° Termo Aditivo ao Contrato  de Gestão 20/2023</t>
  </si>
  <si>
    <t xml:space="preserve">Saídas Hospitalares </t>
  </si>
  <si>
    <t>Internações</t>
  </si>
  <si>
    <t>Produção do mês</t>
  </si>
  <si>
    <t>Atendimentos Ambulatoriais</t>
  </si>
  <si>
    <t xml:space="preserve">Procedimentos </t>
  </si>
  <si>
    <t>Discriminação dos Atendimentos Ambulatoriais</t>
  </si>
  <si>
    <t>Consultas Médicas na Atenção Especializada</t>
  </si>
  <si>
    <t>Cirurgia Plástica - CERFIS (inclusa no 1º TA)</t>
  </si>
  <si>
    <t>Hebiatria (inclusa no 1º TA)</t>
  </si>
  <si>
    <t>Pediatria (inclusa no 1° TA)</t>
  </si>
  <si>
    <t>Vascular (inclusa no 1º TA)</t>
  </si>
  <si>
    <t>Cirurgias de Urgência e Emergência</t>
  </si>
  <si>
    <t>Eletroencefalograma com e sem foto estimulo</t>
  </si>
  <si>
    <t>Anatomia patologica</t>
  </si>
  <si>
    <t>Eletrocardiograma</t>
  </si>
  <si>
    <t xml:space="preserve">Eletroencefalograma </t>
  </si>
  <si>
    <t>EXAMES (ofertados para regulação)</t>
  </si>
  <si>
    <t>Tomografia Computadorizada com e sem contraste</t>
  </si>
  <si>
    <t>NPMC</t>
  </si>
  <si>
    <t>INDICADOR SERÁ ENVIADO A PARTIR DE SETEMBRO/25</t>
  </si>
  <si>
    <t>ABRIL/2025</t>
  </si>
  <si>
    <t>Abril/2025</t>
  </si>
  <si>
    <r>
      <rPr>
        <b/>
        <sz val="12"/>
        <color rgb="FF000000"/>
        <rFont val="Arial"/>
        <family val="2"/>
      </rPr>
      <t>Nota¹</t>
    </r>
    <r>
      <rPr>
        <sz val="12"/>
        <color rgb="FF000000"/>
        <rFont val="Arial"/>
        <family val="2"/>
      </rPr>
      <t>: Percentual de Ocorrência de Glosas no SIH - DATASUS, Referência: Março/2025:</t>
    </r>
  </si>
  <si>
    <t>***O indicador referente à competência do mês de Abril/25 será apresentado no mês subsequente devido as informações ainda estarem em apuração.</t>
  </si>
  <si>
    <t>Total de exames de imagem realizados no período multiplicado (exames externos)</t>
  </si>
  <si>
    <t>O indicador deverá ser informado pela PARCEIRA PRIVADA, separadamente, para efeito de acompanhamento.</t>
  </si>
  <si>
    <t>Março/2025</t>
  </si>
  <si>
    <t>***O indicador referente à competência do mês de Abril/25 será apresentado no mês subsequente devido devido a uma intempestividade, o que impediu a emissão do indicador.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</si>
</sst>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0.0%"/>
    <numFmt numFmtId="167" formatCode="0.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FFFFFF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CC0000"/>
      <name val="Calibri"/>
      <family val="2"/>
    </font>
    <font>
      <b/>
      <sz val="11"/>
      <color rgb="FF000000"/>
      <name val="Calibri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i/>
      <sz val="12"/>
      <color rgb="FF000000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sz val="12"/>
      <color rgb="FF000000"/>
      <name val="Arial"/>
      <family val="2"/>
      <charset val="1"/>
    </font>
    <font>
      <b/>
      <sz val="12"/>
      <color theme="1"/>
      <name val="Arial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rgb="FFFFFF00"/>
      <name val="Calibri"/>
      <family val="2"/>
    </font>
    <font>
      <sz val="11"/>
      <color rgb="FFFFFF00"/>
      <name val="Calibri"/>
      <family val="2"/>
    </font>
    <font>
      <sz val="9"/>
      <color rgb="FFFFFF00"/>
      <name val="Arial"/>
      <family val="2"/>
    </font>
    <font>
      <sz val="11"/>
      <color rgb="FF7030A0"/>
      <name val="Calibri"/>
      <family val="2"/>
      <scheme val="minor"/>
    </font>
    <font>
      <b/>
      <sz val="10"/>
      <color rgb="FFFFFF00"/>
      <name val="Calibri"/>
      <family val="2"/>
    </font>
    <font>
      <sz val="9"/>
      <color rgb="FF7030A0"/>
      <name val="Arial"/>
      <family val="2"/>
    </font>
    <font>
      <sz val="12"/>
      <color indexed="64"/>
      <name val="Arial"/>
      <family val="2"/>
    </font>
    <font>
      <b/>
      <sz val="12"/>
      <color indexed="64"/>
      <name val="Arial"/>
      <family val="2"/>
    </font>
    <font>
      <sz val="12"/>
      <name val="Arial"/>
      <family val="2"/>
      <charset val="1"/>
    </font>
    <font>
      <sz val="8"/>
      <color rgb="FFFFFF00"/>
      <name val="Arial"/>
      <family val="2"/>
    </font>
    <font>
      <b/>
      <sz val="9"/>
      <color rgb="FFFF0000"/>
      <name val="Arial"/>
      <family val="2"/>
    </font>
    <font>
      <sz val="11"/>
      <color theme="7"/>
      <name val="Segoe UI Historic"/>
      <family val="2"/>
    </font>
    <font>
      <b/>
      <sz val="10"/>
      <color indexed="6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111111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E7E6E6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E2F0D9"/>
      </patternFill>
    </fill>
    <fill>
      <patternFill patternType="solid">
        <fgColor rgb="FF257967"/>
        <bgColor rgb="FFE2F0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96D6D"/>
        <bgColor indexed="64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rgb="FFFFFFFF"/>
        <bgColor rgb="FFF2F2F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43" fontId="5" fillId="0" borderId="0" applyFont="0" applyFill="0" applyBorder="0" applyAlignment="0" applyProtection="0"/>
    <xf numFmtId="0" fontId="8" fillId="2" borderId="0" applyBorder="0" applyProtection="0"/>
    <xf numFmtId="0" fontId="8" fillId="3" borderId="0" applyBorder="0" applyProtection="0"/>
    <xf numFmtId="0" fontId="9" fillId="4" borderId="0" applyBorder="0" applyProtection="0"/>
    <xf numFmtId="0" fontId="9" fillId="0" borderId="0" applyBorder="0" applyProtection="0"/>
    <xf numFmtId="0" fontId="10" fillId="5" borderId="0" applyBorder="0" applyProtection="0"/>
    <xf numFmtId="0" fontId="11" fillId="0" borderId="0" applyBorder="0" applyProtection="0"/>
    <xf numFmtId="0" fontId="5" fillId="0" borderId="0" applyBorder="0" applyProtection="0"/>
    <xf numFmtId="0" fontId="5" fillId="0" borderId="0" applyBorder="0" applyProtection="0"/>
    <xf numFmtId="0" fontId="12" fillId="0" borderId="0" applyBorder="0" applyProtection="0"/>
    <xf numFmtId="9" fontId="5" fillId="0" borderId="0" applyBorder="0" applyProtection="0"/>
    <xf numFmtId="43" fontId="5" fillId="0" borderId="0" applyFont="0" applyFill="0" applyBorder="0" applyAlignment="0" applyProtection="0"/>
  </cellStyleXfs>
  <cellXfs count="142">
    <xf numFmtId="0" fontId="0" fillId="0" borderId="0" xfId="0"/>
    <xf numFmtId="0" fontId="5" fillId="0" borderId="0" xfId="3"/>
    <xf numFmtId="0" fontId="6" fillId="0" borderId="0" xfId="3" applyFont="1" applyAlignment="1">
      <alignment horizontal="center" vertical="center"/>
    </xf>
    <xf numFmtId="0" fontId="5" fillId="6" borderId="0" xfId="3" applyFill="1"/>
    <xf numFmtId="0" fontId="15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left" vertical="center" wrapText="1"/>
    </xf>
    <xf numFmtId="0" fontId="16" fillId="0" borderId="1" xfId="3" applyFont="1" applyBorder="1" applyAlignment="1">
      <alignment horizontal="right" vertical="center" wrapText="1"/>
    </xf>
    <xf numFmtId="0" fontId="6" fillId="0" borderId="1" xfId="3" applyFont="1" applyBorder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0" fontId="3" fillId="0" borderId="0" xfId="3" applyFont="1" applyAlignment="1">
      <alignment horizontal="left" vertical="center" wrapText="1"/>
    </xf>
    <xf numFmtId="0" fontId="7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/>
    </xf>
    <xf numFmtId="0" fontId="18" fillId="7" borderId="1" xfId="3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5" fillId="0" borderId="0" xfId="3" applyAlignment="1">
      <alignment horizontal="center" vertical="center"/>
    </xf>
    <xf numFmtId="0" fontId="13" fillId="0" borderId="0" xfId="3" applyFont="1" applyAlignment="1">
      <alignment horizontal="center" vertical="center"/>
    </xf>
    <xf numFmtId="43" fontId="0" fillId="0" borderId="0" xfId="4" applyFont="1" applyAlignment="1">
      <alignment horizontal="center" vertical="center"/>
    </xf>
    <xf numFmtId="0" fontId="13" fillId="0" borderId="0" xfId="3" applyFont="1" applyAlignment="1">
      <alignment vertical="center"/>
    </xf>
    <xf numFmtId="0" fontId="5" fillId="0" borderId="0" xfId="3" applyAlignment="1">
      <alignment vertical="center"/>
    </xf>
    <xf numFmtId="9" fontId="6" fillId="0" borderId="1" xfId="3" applyNumberFormat="1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6" fillId="8" borderId="1" xfId="3" applyFont="1" applyFill="1" applyBorder="1" applyAlignment="1">
      <alignment horizontal="center" vertical="center" wrapText="1"/>
    </xf>
    <xf numFmtId="43" fontId="0" fillId="0" borderId="0" xfId="4" applyFont="1" applyBorder="1"/>
    <xf numFmtId="0" fontId="7" fillId="0" borderId="0" xfId="0" applyFont="1" applyAlignment="1">
      <alignment horizontal="center" vertical="center"/>
    </xf>
    <xf numFmtId="0" fontId="6" fillId="0" borderId="0" xfId="3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1" fillId="0" borderId="1" xfId="3" applyFont="1" applyBorder="1" applyAlignment="1">
      <alignment horizontal="center" vertical="center" wrapText="1"/>
    </xf>
    <xf numFmtId="167" fontId="13" fillId="0" borderId="0" xfId="3" applyNumberFormat="1" applyFont="1" applyAlignment="1">
      <alignment vertical="center"/>
    </xf>
    <xf numFmtId="167" fontId="5" fillId="0" borderId="0" xfId="3" applyNumberFormat="1" applyAlignment="1">
      <alignment vertical="center"/>
    </xf>
    <xf numFmtId="3" fontId="6" fillId="8" borderId="1" xfId="0" applyNumberFormat="1" applyFont="1" applyFill="1" applyBorder="1" applyAlignment="1">
      <alignment horizontal="center" vertical="center" wrapText="1"/>
    </xf>
    <xf numFmtId="0" fontId="5" fillId="0" borderId="0" xfId="3" applyAlignment="1">
      <alignment horizontal="left" vertical="center"/>
    </xf>
    <xf numFmtId="0" fontId="22" fillId="0" borderId="0" xfId="3" applyFont="1" applyAlignment="1">
      <alignment vertical="center"/>
    </xf>
    <xf numFmtId="0" fontId="22" fillId="0" borderId="0" xfId="3" applyFont="1" applyAlignment="1">
      <alignment horizontal="center" vertical="center"/>
    </xf>
    <xf numFmtId="49" fontId="18" fillId="7" borderId="1" xfId="3" applyNumberFormat="1" applyFont="1" applyFill="1" applyBorder="1" applyAlignment="1">
      <alignment horizontal="center" vertical="center" wrapText="1"/>
    </xf>
    <xf numFmtId="3" fontId="7" fillId="0" borderId="1" xfId="3" applyNumberFormat="1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6" fillId="0" borderId="0" xfId="3" applyFont="1" applyAlignment="1">
      <alignment horizontal="left" vertical="center"/>
    </xf>
    <xf numFmtId="0" fontId="2" fillId="0" borderId="0" xfId="3" applyFont="1" applyAlignment="1">
      <alignment horizontal="center" vertical="center" wrapText="1"/>
    </xf>
    <xf numFmtId="0" fontId="26" fillId="0" borderId="0" xfId="3" applyFont="1" applyAlignment="1">
      <alignment horizontal="left" vertical="center"/>
    </xf>
    <xf numFmtId="43" fontId="27" fillId="0" borderId="0" xfId="4" applyFont="1" applyBorder="1" applyAlignment="1">
      <alignment vertical="center"/>
    </xf>
    <xf numFmtId="0" fontId="5" fillId="0" borderId="0" xfId="3" applyAlignment="1">
      <alignment horizontal="left" vertical="top" wrapText="1"/>
    </xf>
    <xf numFmtId="10" fontId="6" fillId="0" borderId="1" xfId="1" applyNumberFormat="1" applyFont="1" applyFill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 wrapText="1"/>
    </xf>
    <xf numFmtId="0" fontId="28" fillId="0" borderId="0" xfId="3" applyFont="1" applyAlignment="1">
      <alignment vertical="center"/>
    </xf>
    <xf numFmtId="0" fontId="6" fillId="0" borderId="1" xfId="3" applyFont="1" applyBorder="1" applyAlignment="1">
      <alignment horizontal="justify" vertical="justify" wrapText="1"/>
    </xf>
    <xf numFmtId="3" fontId="24" fillId="0" borderId="0" xfId="3" applyNumberFormat="1" applyFont="1" applyAlignment="1">
      <alignment horizontal="left"/>
    </xf>
    <xf numFmtId="0" fontId="16" fillId="0" borderId="0" xfId="3" applyFont="1" applyAlignment="1">
      <alignment horizontal="right" vertical="center" wrapText="1"/>
    </xf>
    <xf numFmtId="0" fontId="14" fillId="0" borderId="0" xfId="3" applyFont="1" applyAlignment="1">
      <alignment horizontal="center" vertical="center" wrapText="1"/>
    </xf>
    <xf numFmtId="0" fontId="29" fillId="0" borderId="0" xfId="3" applyFont="1" applyAlignment="1">
      <alignment horizontal="left" vertical="center" wrapText="1"/>
    </xf>
    <xf numFmtId="3" fontId="5" fillId="0" borderId="0" xfId="3" applyNumberFormat="1"/>
    <xf numFmtId="3" fontId="21" fillId="8" borderId="1" xfId="0" applyNumberFormat="1" applyFont="1" applyFill="1" applyBorder="1" applyAlignment="1">
      <alignment horizontal="center" vertical="center" wrapText="1"/>
    </xf>
    <xf numFmtId="0" fontId="30" fillId="0" borderId="1" xfId="3" applyFont="1" applyBorder="1" applyAlignment="1">
      <alignment horizontal="center" vertical="center" wrapText="1"/>
    </xf>
    <xf numFmtId="0" fontId="31" fillId="10" borderId="1" xfId="3" applyFont="1" applyFill="1" applyBorder="1" applyAlignment="1">
      <alignment horizontal="center" vertical="center" wrapText="1"/>
    </xf>
    <xf numFmtId="3" fontId="30" fillId="0" borderId="1" xfId="3" applyNumberFormat="1" applyFont="1" applyBorder="1" applyAlignment="1">
      <alignment horizontal="center" vertical="center" wrapText="1"/>
    </xf>
    <xf numFmtId="3" fontId="31" fillId="10" borderId="1" xfId="3" applyNumberFormat="1" applyFont="1" applyFill="1" applyBorder="1" applyAlignment="1">
      <alignment horizontal="center" vertical="center" wrapText="1"/>
    </xf>
    <xf numFmtId="0" fontId="25" fillId="0" borderId="0" xfId="3" applyFont="1" applyAlignment="1">
      <alignment horizontal="center" vertical="center"/>
    </xf>
    <xf numFmtId="0" fontId="33" fillId="0" borderId="0" xfId="3" applyFont="1" applyAlignment="1">
      <alignment horizontal="left" vertical="center" wrapText="1"/>
    </xf>
    <xf numFmtId="0" fontId="23" fillId="6" borderId="0" xfId="3" applyFont="1" applyFill="1" applyAlignment="1">
      <alignment vertical="center"/>
    </xf>
    <xf numFmtId="0" fontId="25" fillId="0" borderId="0" xfId="3" applyFont="1" applyAlignment="1">
      <alignment horizontal="center" vertical="center" wrapText="1"/>
    </xf>
    <xf numFmtId="0" fontId="25" fillId="0" borderId="0" xfId="3" applyFont="1" applyAlignment="1">
      <alignment horizontal="left" vertical="center"/>
    </xf>
    <xf numFmtId="0" fontId="23" fillId="0" borderId="3" xfId="3" applyFont="1" applyBorder="1" applyAlignment="1">
      <alignment vertical="center"/>
    </xf>
    <xf numFmtId="0" fontId="23" fillId="0" borderId="0" xfId="3" applyFont="1" applyAlignment="1">
      <alignment vertical="center"/>
    </xf>
    <xf numFmtId="2" fontId="5" fillId="0" borderId="0" xfId="3" applyNumberFormat="1" applyAlignment="1">
      <alignment vertical="center"/>
    </xf>
    <xf numFmtId="0" fontId="35" fillId="0" borderId="0" xfId="0" applyFont="1"/>
    <xf numFmtId="0" fontId="16" fillId="0" borderId="1" xfId="3" applyFont="1" applyBorder="1" applyAlignment="1">
      <alignment horizontal="right" vertical="center"/>
    </xf>
    <xf numFmtId="0" fontId="29" fillId="0" borderId="0" xfId="3" applyFont="1" applyAlignment="1">
      <alignment horizontal="left" vertical="center"/>
    </xf>
    <xf numFmtId="0" fontId="2" fillId="0" borderId="0" xfId="3" applyFont="1" applyAlignment="1">
      <alignment horizontal="left" vertical="center" wrapText="1"/>
    </xf>
    <xf numFmtId="0" fontId="20" fillId="0" borderId="1" xfId="3" applyFont="1" applyBorder="1" applyAlignment="1" applyProtection="1">
      <alignment horizontal="center" vertical="center" wrapText="1"/>
      <protection locked="0"/>
    </xf>
    <xf numFmtId="0" fontId="32" fillId="0" borderId="1" xfId="3" applyFont="1" applyBorder="1" applyAlignment="1" applyProtection="1">
      <alignment horizontal="center" vertical="center" wrapText="1"/>
      <protection locked="0"/>
    </xf>
    <xf numFmtId="10" fontId="7" fillId="0" borderId="1" xfId="3" applyNumberFormat="1" applyFont="1" applyBorder="1" applyAlignment="1">
      <alignment horizontal="center" vertical="center" wrapText="1"/>
    </xf>
    <xf numFmtId="2" fontId="7" fillId="0" borderId="1" xfId="3" applyNumberFormat="1" applyFont="1" applyBorder="1" applyAlignment="1">
      <alignment horizontal="center" vertical="center" wrapText="1"/>
    </xf>
    <xf numFmtId="0" fontId="34" fillId="0" borderId="0" xfId="3" applyFont="1" applyAlignment="1">
      <alignment horizontal="left" vertical="center"/>
    </xf>
    <xf numFmtId="0" fontId="6" fillId="0" borderId="1" xfId="3" applyFont="1" applyBorder="1" applyAlignment="1">
      <alignment horizontal="justify" vertical="center" wrapText="1"/>
    </xf>
    <xf numFmtId="0" fontId="16" fillId="0" borderId="1" xfId="3" applyFont="1" applyBorder="1" applyAlignment="1">
      <alignment horizontal="justify" vertical="center" wrapText="1"/>
    </xf>
    <xf numFmtId="0" fontId="7" fillId="0" borderId="1" xfId="3" applyFont="1" applyBorder="1" applyAlignment="1">
      <alignment horizontal="justify" vertical="center" wrapText="1"/>
    </xf>
    <xf numFmtId="3" fontId="20" fillId="0" borderId="1" xfId="3" applyNumberFormat="1" applyFont="1" applyBorder="1" applyAlignment="1" applyProtection="1">
      <alignment horizontal="center" vertical="center" wrapText="1"/>
      <protection locked="0"/>
    </xf>
    <xf numFmtId="3" fontId="4" fillId="0" borderId="0" xfId="3" applyNumberFormat="1" applyFont="1" applyAlignment="1">
      <alignment vertical="center" wrapText="1"/>
    </xf>
    <xf numFmtId="2" fontId="17" fillId="0" borderId="1" xfId="1" applyNumberFormat="1" applyFont="1" applyFill="1" applyBorder="1" applyAlignment="1">
      <alignment horizontal="center" vertical="center" wrapText="1"/>
    </xf>
    <xf numFmtId="0" fontId="19" fillId="0" borderId="1" xfId="3" applyFont="1" applyBorder="1" applyAlignment="1">
      <alignment horizontal="center" vertical="center" wrapText="1"/>
    </xf>
    <xf numFmtId="3" fontId="4" fillId="0" borderId="1" xfId="3" applyNumberFormat="1" applyFont="1" applyBorder="1" applyAlignment="1">
      <alignment horizontal="center" vertical="center" wrapText="1"/>
    </xf>
    <xf numFmtId="0" fontId="30" fillId="0" borderId="0" xfId="3" applyFont="1" applyAlignment="1">
      <alignment horizontal="center" vertical="center" wrapText="1"/>
    </xf>
    <xf numFmtId="3" fontId="7" fillId="0" borderId="0" xfId="3" applyNumberFormat="1" applyFont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31" fillId="0" borderId="4" xfId="3" applyFont="1" applyBorder="1" applyAlignment="1">
      <alignment horizontal="center" vertical="center" wrapText="1"/>
    </xf>
    <xf numFmtId="0" fontId="5" fillId="0" borderId="1" xfId="3" applyBorder="1" applyAlignment="1">
      <alignment horizontal="center" vertical="center"/>
    </xf>
    <xf numFmtId="3" fontId="31" fillId="0" borderId="2" xfId="3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31" fillId="0" borderId="0" xfId="3" applyNumberFormat="1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0" fontId="18" fillId="0" borderId="4" xfId="3" applyFont="1" applyBorder="1" applyAlignment="1">
      <alignment vertical="center" wrapText="1"/>
    </xf>
    <xf numFmtId="0" fontId="23" fillId="0" borderId="0" xfId="3" applyFont="1" applyAlignment="1">
      <alignment horizontal="left" vertical="center"/>
    </xf>
    <xf numFmtId="0" fontId="4" fillId="11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 wrapText="1"/>
    </xf>
    <xf numFmtId="3" fontId="4" fillId="11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3" applyFont="1" applyBorder="1" applyAlignment="1">
      <alignment horizontal="center" vertical="center" wrapText="1"/>
    </xf>
    <xf numFmtId="10" fontId="7" fillId="0" borderId="1" xfId="1" applyNumberFormat="1" applyFont="1" applyFill="1" applyBorder="1" applyAlignment="1">
      <alignment horizontal="center" vertical="center" wrapText="1"/>
    </xf>
    <xf numFmtId="3" fontId="19" fillId="0" borderId="1" xfId="3" applyNumberFormat="1" applyFont="1" applyBorder="1" applyAlignment="1">
      <alignment horizontal="center" vertical="center" wrapText="1"/>
    </xf>
    <xf numFmtId="1" fontId="14" fillId="0" borderId="1" xfId="3" applyNumberFormat="1" applyFont="1" applyBorder="1" applyAlignment="1">
      <alignment horizontal="center" vertical="center" wrapText="1"/>
    </xf>
    <xf numFmtId="10" fontId="17" fillId="0" borderId="1" xfId="1" applyNumberFormat="1" applyFont="1" applyFill="1" applyBorder="1" applyAlignment="1">
      <alignment horizontal="center" vertical="center" wrapText="1"/>
    </xf>
    <xf numFmtId="4" fontId="7" fillId="0" borderId="1" xfId="3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8" fillId="9" borderId="1" xfId="3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9" borderId="5" xfId="3" applyFont="1" applyFill="1" applyBorder="1" applyAlignment="1">
      <alignment horizontal="center" vertical="center" wrapText="1"/>
    </xf>
    <xf numFmtId="0" fontId="18" fillId="9" borderId="7" xfId="3" applyFont="1" applyFill="1" applyBorder="1" applyAlignment="1">
      <alignment horizontal="center" vertical="center" wrapText="1"/>
    </xf>
    <xf numFmtId="0" fontId="18" fillId="9" borderId="6" xfId="3" applyFont="1" applyFill="1" applyBorder="1" applyAlignment="1">
      <alignment horizontal="center" vertical="center" wrapText="1"/>
    </xf>
    <xf numFmtId="0" fontId="6" fillId="8" borderId="1" xfId="3" applyFont="1" applyFill="1" applyBorder="1" applyAlignment="1">
      <alignment horizontal="center" vertical="center" wrapText="1"/>
    </xf>
    <xf numFmtId="0" fontId="5" fillId="0" borderId="1" xfId="3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3"/>
    <xf numFmtId="0" fontId="17" fillId="0" borderId="0" xfId="3" applyFont="1" applyAlignment="1">
      <alignment horizontal="center" vertical="center" wrapText="1"/>
    </xf>
    <xf numFmtId="0" fontId="23" fillId="0" borderId="3" xfId="3" applyFont="1" applyBorder="1" applyAlignment="1">
      <alignment horizontal="left" vertical="center"/>
    </xf>
    <xf numFmtId="0" fontId="23" fillId="0" borderId="0" xfId="3" applyFont="1" applyAlignment="1">
      <alignment horizontal="left" vertical="center"/>
    </xf>
    <xf numFmtId="0" fontId="6" fillId="0" borderId="0" xfId="3" applyFont="1" applyAlignment="1">
      <alignment horizontal="center" vertical="center" wrapText="1"/>
    </xf>
    <xf numFmtId="49" fontId="6" fillId="0" borderId="0" xfId="3" applyNumberFormat="1" applyFont="1" applyAlignment="1">
      <alignment horizontal="center" vertical="center" wrapText="1"/>
    </xf>
    <xf numFmtId="0" fontId="6" fillId="8" borderId="5" xfId="3" applyFont="1" applyFill="1" applyBorder="1" applyAlignment="1">
      <alignment horizontal="right" vertical="center" wrapText="1"/>
    </xf>
    <xf numFmtId="0" fontId="6" fillId="8" borderId="6" xfId="3" applyFont="1" applyFill="1" applyBorder="1" applyAlignment="1">
      <alignment horizontal="right" vertical="center" wrapText="1"/>
    </xf>
    <xf numFmtId="0" fontId="31" fillId="0" borderId="8" xfId="3" applyFont="1" applyBorder="1" applyAlignment="1">
      <alignment horizontal="center" vertical="center" wrapText="1"/>
    </xf>
    <xf numFmtId="0" fontId="31" fillId="0" borderId="9" xfId="3" applyFont="1" applyBorder="1" applyAlignment="1">
      <alignment horizontal="center" vertical="center" wrapText="1"/>
    </xf>
    <xf numFmtId="0" fontId="31" fillId="0" borderId="10" xfId="3" applyFont="1" applyBorder="1" applyAlignment="1">
      <alignment horizontal="center" vertical="center" wrapText="1"/>
    </xf>
    <xf numFmtId="3" fontId="36" fillId="0" borderId="8" xfId="3" applyNumberFormat="1" applyFont="1" applyBorder="1" applyAlignment="1">
      <alignment horizontal="center" vertical="center" wrapText="1"/>
    </xf>
    <xf numFmtId="3" fontId="36" fillId="0" borderId="9" xfId="3" applyNumberFormat="1" applyFont="1" applyBorder="1" applyAlignment="1">
      <alignment horizontal="center" vertical="center" wrapText="1"/>
    </xf>
    <xf numFmtId="0" fontId="3" fillId="0" borderId="0" xfId="3" applyFont="1" applyAlignment="1">
      <alignment horizontal="left" vertical="center" wrapText="1"/>
    </xf>
    <xf numFmtId="165" fontId="6" fillId="0" borderId="8" xfId="1" applyNumberFormat="1" applyFont="1" applyFill="1" applyBorder="1" applyAlignment="1">
      <alignment horizontal="center" vertical="center" wrapText="1"/>
    </xf>
    <xf numFmtId="165" fontId="6" fillId="0" borderId="9" xfId="1" applyNumberFormat="1" applyFont="1" applyFill="1" applyBorder="1" applyAlignment="1">
      <alignment horizontal="center" vertical="center" wrapText="1"/>
    </xf>
    <xf numFmtId="165" fontId="6" fillId="0" borderId="10" xfId="1" applyNumberFormat="1" applyFont="1" applyFill="1" applyBorder="1" applyAlignment="1">
      <alignment horizontal="center" vertical="center" wrapText="1"/>
    </xf>
    <xf numFmtId="0" fontId="7" fillId="0" borderId="0" xfId="3" applyFont="1" applyAlignment="1">
      <alignment horizontal="left" vertical="center" wrapText="1"/>
    </xf>
    <xf numFmtId="0" fontId="16" fillId="0" borderId="0" xfId="3" applyFont="1" applyAlignment="1">
      <alignment horizontal="justify" vertical="justify" wrapText="1"/>
    </xf>
    <xf numFmtId="10" fontId="6" fillId="0" borderId="8" xfId="1" applyNumberFormat="1" applyFont="1" applyFill="1" applyBorder="1" applyAlignment="1">
      <alignment horizontal="center" vertical="center" wrapText="1"/>
    </xf>
    <xf numFmtId="10" fontId="6" fillId="0" borderId="9" xfId="1" applyNumberFormat="1" applyFont="1" applyFill="1" applyBorder="1" applyAlignment="1">
      <alignment horizontal="center" vertical="center" wrapText="1"/>
    </xf>
    <xf numFmtId="10" fontId="6" fillId="0" borderId="10" xfId="1" applyNumberFormat="1" applyFont="1" applyFill="1" applyBorder="1" applyAlignment="1">
      <alignment horizontal="center" vertical="center" wrapText="1"/>
    </xf>
    <xf numFmtId="0" fontId="6" fillId="0" borderId="4" xfId="3" applyFont="1" applyBorder="1" applyAlignment="1">
      <alignment horizontal="left" vertical="center" wrapText="1"/>
    </xf>
    <xf numFmtId="0" fontId="16" fillId="0" borderId="2" xfId="3" applyFont="1" applyBorder="1" applyAlignment="1">
      <alignment horizontal="justify" vertical="center" wrapText="1"/>
    </xf>
    <xf numFmtId="3" fontId="6" fillId="8" borderId="0" xfId="0" applyNumberFormat="1" applyFont="1" applyFill="1" applyBorder="1" applyAlignment="1">
      <alignment horizontal="center" vertical="center" wrapText="1"/>
    </xf>
    <xf numFmtId="3" fontId="6" fillId="8" borderId="0" xfId="0" applyNumberFormat="1" applyFont="1" applyFill="1" applyBorder="1" applyAlignment="1">
      <alignment horizontal="center" vertical="center" wrapText="1"/>
    </xf>
  </cellXfs>
  <cellStyles count="16">
    <cellStyle name="Accent 1 5" xfId="5" xr:uid="{00000000-0005-0000-0000-000000000000}"/>
    <cellStyle name="Accent 2 6" xfId="6" xr:uid="{00000000-0005-0000-0000-000001000000}"/>
    <cellStyle name="Accent 3 3" xfId="7" xr:uid="{00000000-0005-0000-0000-000002000000}"/>
    <cellStyle name="Accent 4" xfId="8" xr:uid="{00000000-0005-0000-0000-000003000000}"/>
    <cellStyle name="Error 8" xfId="9" xr:uid="{00000000-0005-0000-0000-000004000000}"/>
    <cellStyle name="Footnote 9" xfId="10" xr:uid="{00000000-0005-0000-0000-000005000000}"/>
    <cellStyle name="Normal" xfId="0" builtinId="0"/>
    <cellStyle name="Normal 2" xfId="2" xr:uid="{00000000-0005-0000-0000-000008000000}"/>
    <cellStyle name="Normal 3" xfId="3" xr:uid="{00000000-0005-0000-0000-000009000000}"/>
    <cellStyle name="Porcentagem" xfId="1" builtinId="5"/>
    <cellStyle name="Porcentagem 2" xfId="14" xr:uid="{00000000-0005-0000-0000-00000B000000}"/>
    <cellStyle name="Separador de milhares 2" xfId="4" xr:uid="{00000000-0005-0000-0000-00000C000000}"/>
    <cellStyle name="Separador de milhares 2 2" xfId="15" xr:uid="{00000000-0005-0000-0000-00000D000000}"/>
    <cellStyle name="Status 7" xfId="11" xr:uid="{00000000-0005-0000-0000-00000E000000}"/>
    <cellStyle name="Text 1" xfId="12" xr:uid="{00000000-0005-0000-0000-00000F000000}"/>
    <cellStyle name="Warning 2" xfId="13" xr:uid="{00000000-0005-0000-0000-000011000000}"/>
  </cellStyles>
  <dxfs count="0"/>
  <tableStyles count="0" defaultTableStyle="TableStyleMedium9" defaultPivotStyle="PivotStyleLight16"/>
  <colors>
    <mruColors>
      <color rgb="FF257967"/>
      <color rgb="FF2B8D78"/>
      <color rgb="FF339966"/>
      <color rgb="FF1E6455"/>
      <color rgb="FF296D6D"/>
      <color rgb="FF3E6E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347501</xdr:colOff>
      <xdr:row>3</xdr:row>
      <xdr:rowOff>1344</xdr:rowOff>
    </xdr:from>
    <xdr:to>
      <xdr:col>7</xdr:col>
      <xdr:colOff>540298</xdr:colOff>
      <xdr:row>3</xdr:row>
      <xdr:rowOff>80084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3312707" y="1301226"/>
          <a:ext cx="192797" cy="78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ts val="615"/>
            </a:lnSpc>
            <a:spcAft>
              <a:spcPts val="0"/>
            </a:spcAft>
          </a:pPr>
          <a:endParaRPr lang="pt-BR" sz="11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</xdr:col>
      <xdr:colOff>109009</xdr:colOff>
      <xdr:row>0</xdr:row>
      <xdr:rowOff>89958</xdr:rowOff>
    </xdr:from>
    <xdr:to>
      <xdr:col>4</xdr:col>
      <xdr:colOff>122305</xdr:colOff>
      <xdr:row>1</xdr:row>
      <xdr:rowOff>47626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4BBB7EF1-6BCA-4BC9-6172-4A33870C760E}"/>
            </a:ext>
          </a:extLst>
        </xdr:cNvPr>
        <xdr:cNvGrpSpPr/>
      </xdr:nvGrpSpPr>
      <xdr:grpSpPr>
        <a:xfrm>
          <a:off x="305859" y="86783"/>
          <a:ext cx="7677746" cy="948268"/>
          <a:chOff x="328084" y="42333"/>
          <a:chExt cx="7675629" cy="952501"/>
        </a:xfrm>
      </xdr:grpSpPr>
      <xdr:pic>
        <xdr:nvPicPr>
          <xdr:cNvPr id="2" name="image3.png">
            <a:extLst>
              <a:ext uri="{FF2B5EF4-FFF2-40B4-BE49-F238E27FC236}">
                <a16:creationId xmlns:a16="http://schemas.microsoft.com/office/drawing/2014/main" id="{B1FCC67E-5B52-47C6-9CA7-50874E6D84F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328084" y="116417"/>
            <a:ext cx="1217083" cy="765996"/>
          </a:xfrm>
          <a:prstGeom prst="rect">
            <a:avLst/>
          </a:prstGeom>
        </xdr:spPr>
      </xdr:pic>
      <xdr:pic>
        <xdr:nvPicPr>
          <xdr:cNvPr id="3" name="Imagem 2" descr="Texto&#10;&#10;Descrição gerada automaticamente">
            <a:extLst>
              <a:ext uri="{FF2B5EF4-FFF2-40B4-BE49-F238E27FC236}">
                <a16:creationId xmlns:a16="http://schemas.microsoft.com/office/drawing/2014/main" id="{64F9E51B-77F0-4D46-A770-AD8A0B1A402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65916" y="42333"/>
            <a:ext cx="5537797" cy="952501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569520</xdr:colOff>
      <xdr:row>33</xdr:row>
      <xdr:rowOff>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0"/>
          <a:ext cx="7800975" cy="456247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569520</xdr:colOff>
      <xdr:row>33</xdr:row>
      <xdr:rowOff>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0"/>
          <a:ext cx="7800975" cy="456247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570240</xdr:colOff>
      <xdr:row>32</xdr:row>
      <xdr:rowOff>113400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0"/>
          <a:ext cx="7800975" cy="436245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817560</xdr:colOff>
      <xdr:row>33</xdr:row>
      <xdr:rowOff>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0" y="0"/>
          <a:ext cx="7800975" cy="445641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3</xdr:col>
      <xdr:colOff>243414</xdr:colOff>
      <xdr:row>1</xdr:row>
      <xdr:rowOff>112888</xdr:rowOff>
    </xdr:from>
    <xdr:to>
      <xdr:col>3</xdr:col>
      <xdr:colOff>1065388</xdr:colOff>
      <xdr:row>1</xdr:row>
      <xdr:rowOff>657648</xdr:rowOff>
    </xdr:to>
    <xdr:sp macro="" textlink="">
      <xdr:nvSpPr>
        <xdr:cNvPr id="12" name="Retângul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117414" y="261055"/>
          <a:ext cx="821974" cy="544760"/>
        </a:xfrm>
        <a:prstGeom prst="rect">
          <a:avLst/>
        </a:prstGeom>
        <a:solidFill>
          <a:srgbClr val="FFFFFF"/>
        </a:solidFill>
        <a:ln cap="flat">
          <a:noFill/>
          <a:prstDash val="solid"/>
        </a:ln>
      </xdr:spPr>
      <xdr:txBody>
        <a:bodyPr wrap="square" lIns="0" tIns="0" rIns="0" bIns="0"/>
        <a:lstStyle/>
        <a:p>
          <a:endParaRPr lang="pt-BR"/>
        </a:p>
      </xdr:txBody>
    </xdr:sp>
    <xdr:clientData/>
  </xdr:twoCellAnchor>
  <xdr:twoCellAnchor editAs="oneCell">
    <xdr:from>
      <xdr:col>1</xdr:col>
      <xdr:colOff>116417</xdr:colOff>
      <xdr:row>1</xdr:row>
      <xdr:rowOff>148166</xdr:rowOff>
    </xdr:from>
    <xdr:to>
      <xdr:col>1</xdr:col>
      <xdr:colOff>1555750</xdr:colOff>
      <xdr:row>1</xdr:row>
      <xdr:rowOff>1054040</xdr:rowOff>
    </xdr:to>
    <xdr:pic>
      <xdr:nvPicPr>
        <xdr:cNvPr id="7" name="image3.png">
          <a:extLst>
            <a:ext uri="{FF2B5EF4-FFF2-40B4-BE49-F238E27FC236}">
              <a16:creationId xmlns:a16="http://schemas.microsoft.com/office/drawing/2014/main" id="{A323AFD3-7CF3-4641-8B8A-88EF0517F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417" y="296333"/>
          <a:ext cx="1439333" cy="905874"/>
        </a:xfrm>
        <a:prstGeom prst="rect">
          <a:avLst/>
        </a:prstGeom>
      </xdr:spPr>
    </xdr:pic>
    <xdr:clientData/>
  </xdr:twoCellAnchor>
  <xdr:twoCellAnchor editAs="oneCell">
    <xdr:from>
      <xdr:col>1</xdr:col>
      <xdr:colOff>2518833</xdr:colOff>
      <xdr:row>1</xdr:row>
      <xdr:rowOff>116416</xdr:rowOff>
    </xdr:from>
    <xdr:to>
      <xdr:col>4</xdr:col>
      <xdr:colOff>207977</xdr:colOff>
      <xdr:row>1</xdr:row>
      <xdr:rowOff>1217083</xdr:rowOff>
    </xdr:to>
    <xdr:pic>
      <xdr:nvPicPr>
        <xdr:cNvPr id="8" name="Imagem 7" descr="Texto&#10;&#10;Descrição gerada automaticamente">
          <a:extLst>
            <a:ext uri="{FF2B5EF4-FFF2-40B4-BE49-F238E27FC236}">
              <a16:creationId xmlns:a16="http://schemas.microsoft.com/office/drawing/2014/main" id="{767D9D1C-B65C-4CD2-8BD5-D210AFBA6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33" y="264583"/>
          <a:ext cx="6399227" cy="110066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347501</xdr:colOff>
      <xdr:row>4</xdr:row>
      <xdr:rowOff>1344</xdr:rowOff>
    </xdr:from>
    <xdr:to>
      <xdr:col>7</xdr:col>
      <xdr:colOff>540298</xdr:colOff>
      <xdr:row>4</xdr:row>
      <xdr:rowOff>80084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A4E36BB5-F59C-44E6-A6A6-FBAD6D858070}"/>
            </a:ext>
          </a:extLst>
        </xdr:cNvPr>
        <xdr:cNvSpPr txBox="1">
          <a:spLocks noChangeArrowheads="1"/>
        </xdr:cNvSpPr>
      </xdr:nvSpPr>
      <xdr:spPr bwMode="auto">
        <a:xfrm>
          <a:off x="15673226" y="1592019"/>
          <a:ext cx="192797" cy="78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ts val="615"/>
            </a:lnSpc>
            <a:spcAft>
              <a:spcPts val="0"/>
            </a:spcAft>
          </a:pPr>
          <a:endParaRPr lang="pt-BR" sz="11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47625</xdr:colOff>
      <xdr:row>59</xdr:row>
      <xdr:rowOff>166688</xdr:rowOff>
    </xdr:from>
    <xdr:to>
      <xdr:col>3</xdr:col>
      <xdr:colOff>779803</xdr:colOff>
      <xdr:row>64</xdr:row>
      <xdr:rowOff>167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18D6A150-71C2-A14F-A691-BC18DD7F8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6688" y="23336251"/>
          <a:ext cx="8125959" cy="11907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296D6D"/>
    <pageSetUpPr fitToPage="1"/>
  </sheetPr>
  <dimension ref="B1:I144"/>
  <sheetViews>
    <sheetView showGridLines="0" view="pageBreakPreview" zoomScaleNormal="80" zoomScaleSheetLayoutView="100" workbookViewId="0">
      <selection activeCell="E127" sqref="E127"/>
    </sheetView>
  </sheetViews>
  <sheetFormatPr defaultColWidth="9" defaultRowHeight="14.5" x14ac:dyDescent="0.35"/>
  <cols>
    <col min="1" max="1" width="2.81640625" style="1" customWidth="1"/>
    <col min="2" max="2" width="58.26953125" style="1" customWidth="1"/>
    <col min="3" max="3" width="24.26953125" style="1" customWidth="1"/>
    <col min="4" max="4" width="27.1796875" style="1" customWidth="1"/>
    <col min="5" max="5" width="82.26953125" style="1" bestFit="1" customWidth="1"/>
    <col min="6" max="6" width="10.81640625" style="1" customWidth="1"/>
    <col min="7" max="7" width="24.1796875" style="1" customWidth="1"/>
    <col min="8" max="8" width="13" style="1" customWidth="1"/>
    <col min="9" max="909" width="8.7265625" style="1" customWidth="1"/>
    <col min="910" max="984" width="11.54296875" style="1" customWidth="1"/>
    <col min="985" max="998" width="8.7265625" style="1" customWidth="1"/>
    <col min="999" max="16384" width="9" style="1"/>
  </cols>
  <sheetData>
    <row r="1" spans="2:8" ht="78" customHeight="1" x14ac:dyDescent="0.35">
      <c r="B1" s="116"/>
      <c r="C1" s="116"/>
      <c r="D1" s="116"/>
    </row>
    <row r="2" spans="2:8" ht="7.5" customHeight="1" x14ac:dyDescent="0.35"/>
    <row r="3" spans="2:8" ht="39.75" customHeight="1" x14ac:dyDescent="0.35">
      <c r="B3" s="117" t="s">
        <v>113</v>
      </c>
      <c r="C3" s="117"/>
      <c r="D3" s="117"/>
    </row>
    <row r="4" spans="2:8" s="2" customFormat="1" ht="27" customHeight="1" x14ac:dyDescent="0.35">
      <c r="B4" s="120" t="s">
        <v>127</v>
      </c>
      <c r="C4" s="120"/>
      <c r="D4" s="120"/>
    </row>
    <row r="5" spans="2:8" s="15" customFormat="1" ht="7.5" customHeight="1" x14ac:dyDescent="0.35">
      <c r="B5" s="22"/>
      <c r="C5" s="83"/>
      <c r="D5" s="84"/>
      <c r="E5" s="33"/>
    </row>
    <row r="6" spans="2:8" s="15" customFormat="1" ht="19.899999999999999" customHeight="1" x14ac:dyDescent="0.35">
      <c r="B6" s="121" t="s">
        <v>156</v>
      </c>
      <c r="C6" s="121"/>
      <c r="D6" s="121"/>
      <c r="E6" s="16"/>
    </row>
    <row r="7" spans="2:8" s="15" customFormat="1" ht="9" customHeight="1" x14ac:dyDescent="0.35">
      <c r="B7" s="22"/>
      <c r="C7" s="83"/>
      <c r="D7" s="84"/>
      <c r="E7" s="17"/>
    </row>
    <row r="8" spans="2:8" ht="25.15" customHeight="1" x14ac:dyDescent="0.35">
      <c r="B8" s="107" t="s">
        <v>136</v>
      </c>
      <c r="C8" s="107"/>
      <c r="D8" s="107"/>
      <c r="E8" s="42"/>
    </row>
    <row r="9" spans="2:8" s="2" customFormat="1" ht="22.5" customHeight="1" x14ac:dyDescent="0.35">
      <c r="B9" s="24" t="s">
        <v>137</v>
      </c>
      <c r="C9" s="55" t="s">
        <v>45</v>
      </c>
      <c r="D9" s="13" t="s">
        <v>138</v>
      </c>
    </row>
    <row r="10" spans="2:8" s="15" customFormat="1" ht="21.75" customHeight="1" x14ac:dyDescent="0.35">
      <c r="B10" s="10" t="s">
        <v>23</v>
      </c>
      <c r="C10" s="54">
        <v>434</v>
      </c>
      <c r="D10" s="10">
        <v>419</v>
      </c>
      <c r="E10" s="118"/>
      <c r="F10" s="119"/>
      <c r="G10" s="119"/>
      <c r="H10" s="119"/>
    </row>
    <row r="11" spans="2:8" s="15" customFormat="1" ht="21.75" customHeight="1" x14ac:dyDescent="0.35">
      <c r="B11" s="10" t="s">
        <v>21</v>
      </c>
      <c r="C11" s="54">
        <v>366</v>
      </c>
      <c r="D11" s="10">
        <v>399</v>
      </c>
      <c r="E11" s="118"/>
      <c r="F11" s="119"/>
      <c r="G11" s="119"/>
      <c r="H11" s="61"/>
    </row>
    <row r="12" spans="2:8" s="15" customFormat="1" ht="21.75" customHeight="1" x14ac:dyDescent="0.35">
      <c r="B12" s="10" t="s">
        <v>22</v>
      </c>
      <c r="C12" s="54">
        <v>9</v>
      </c>
      <c r="D12" s="10">
        <v>18</v>
      </c>
      <c r="E12" s="118"/>
      <c r="F12" s="119"/>
      <c r="G12" s="119"/>
      <c r="H12" s="61"/>
    </row>
    <row r="13" spans="2:8" s="15" customFormat="1" ht="21.75" customHeight="1" x14ac:dyDescent="0.35">
      <c r="B13" s="24" t="s">
        <v>0</v>
      </c>
      <c r="C13" s="55">
        <f>SUM(C10:C12)</f>
        <v>809</v>
      </c>
      <c r="D13" s="24">
        <f>SUM(D10:D12)</f>
        <v>836</v>
      </c>
      <c r="E13" s="63"/>
      <c r="F13" s="35"/>
      <c r="G13" s="35"/>
      <c r="H13" s="58"/>
    </row>
    <row r="14" spans="2:8" s="15" customFormat="1" ht="24" customHeight="1" x14ac:dyDescent="0.35">
      <c r="B14" s="22"/>
      <c r="C14" s="22"/>
      <c r="D14" s="22"/>
    </row>
    <row r="15" spans="2:8" ht="25.15" customHeight="1" x14ac:dyDescent="0.35">
      <c r="B15" s="107" t="s">
        <v>112</v>
      </c>
      <c r="C15" s="107"/>
      <c r="D15" s="107"/>
    </row>
    <row r="16" spans="2:8" s="2" customFormat="1" ht="22.5" customHeight="1" x14ac:dyDescent="0.35">
      <c r="B16" s="24" t="s">
        <v>24</v>
      </c>
      <c r="C16" s="55" t="s">
        <v>45</v>
      </c>
      <c r="D16" s="13" t="s">
        <v>138</v>
      </c>
    </row>
    <row r="17" spans="2:5" s="15" customFormat="1" ht="26.25" customHeight="1" x14ac:dyDescent="0.35">
      <c r="B17" s="10" t="s">
        <v>74</v>
      </c>
      <c r="C17" s="54">
        <v>25</v>
      </c>
      <c r="D17" s="99">
        <v>34</v>
      </c>
      <c r="E17" s="33"/>
    </row>
    <row r="18" spans="2:5" s="15" customFormat="1" ht="30.75" customHeight="1" x14ac:dyDescent="0.35">
      <c r="B18" s="10" t="s">
        <v>75</v>
      </c>
      <c r="C18" s="54">
        <v>221</v>
      </c>
      <c r="D18" s="99">
        <v>223</v>
      </c>
      <c r="E18" s="33"/>
    </row>
    <row r="19" spans="2:5" s="2" customFormat="1" ht="22.5" customHeight="1" x14ac:dyDescent="0.35">
      <c r="B19" s="24" t="s">
        <v>0</v>
      </c>
      <c r="C19" s="55">
        <f>SUM(C17:C18)</f>
        <v>246</v>
      </c>
      <c r="D19" s="55">
        <f>SUM(D17:D18)</f>
        <v>257</v>
      </c>
      <c r="E19" s="63"/>
    </row>
    <row r="20" spans="2:5" s="15" customFormat="1" ht="19.899999999999999" customHeight="1" x14ac:dyDescent="0.35">
      <c r="B20" s="86"/>
      <c r="C20" s="87"/>
      <c r="D20" s="86"/>
      <c r="E20" s="64"/>
    </row>
    <row r="21" spans="2:5" s="15" customFormat="1" ht="19.899999999999999" customHeight="1" x14ac:dyDescent="0.35">
      <c r="B21" s="107" t="s">
        <v>114</v>
      </c>
      <c r="C21" s="107"/>
      <c r="D21" s="107"/>
      <c r="E21" s="64"/>
    </row>
    <row r="22" spans="2:5" s="15" customFormat="1" ht="23.25" customHeight="1" x14ac:dyDescent="0.35">
      <c r="B22" s="24" t="s">
        <v>118</v>
      </c>
      <c r="C22" s="55" t="s">
        <v>45</v>
      </c>
      <c r="D22" s="13" t="s">
        <v>138</v>
      </c>
      <c r="E22" s="64"/>
    </row>
    <row r="23" spans="2:5" s="15" customFormat="1" ht="20.25" customHeight="1" x14ac:dyDescent="0.35">
      <c r="B23" s="10" t="s">
        <v>115</v>
      </c>
      <c r="C23" s="124">
        <v>246</v>
      </c>
      <c r="D23" s="99">
        <f>13+6</f>
        <v>19</v>
      </c>
      <c r="E23" s="64"/>
    </row>
    <row r="24" spans="2:5" s="15" customFormat="1" ht="21.75" customHeight="1" x14ac:dyDescent="0.35">
      <c r="B24" s="10" t="s">
        <v>116</v>
      </c>
      <c r="C24" s="125"/>
      <c r="D24" s="99">
        <f>71+8</f>
        <v>79</v>
      </c>
      <c r="E24" s="64"/>
    </row>
    <row r="25" spans="2:5" s="15" customFormat="1" ht="21.75" customHeight="1" x14ac:dyDescent="0.35">
      <c r="B25" s="10" t="s">
        <v>117</v>
      </c>
      <c r="C25" s="125"/>
      <c r="D25" s="99">
        <v>91</v>
      </c>
      <c r="E25" s="64"/>
    </row>
    <row r="26" spans="2:5" s="15" customFormat="1" ht="21.75" customHeight="1" x14ac:dyDescent="0.35">
      <c r="B26" s="10" t="s">
        <v>17</v>
      </c>
      <c r="C26" s="125"/>
      <c r="D26" s="99">
        <v>32</v>
      </c>
      <c r="E26" s="64"/>
    </row>
    <row r="27" spans="2:5" s="15" customFormat="1" ht="21.75" customHeight="1" x14ac:dyDescent="0.35">
      <c r="B27" s="10" t="s">
        <v>20</v>
      </c>
      <c r="C27" s="126"/>
      <c r="D27" s="99">
        <v>36</v>
      </c>
      <c r="E27" s="64"/>
    </row>
    <row r="28" spans="2:5" s="15" customFormat="1" ht="19.899999999999999" customHeight="1" x14ac:dyDescent="0.35">
      <c r="B28" s="122" t="s">
        <v>0</v>
      </c>
      <c r="C28" s="123"/>
      <c r="D28" s="55">
        <f>SUM(D23:D27)</f>
        <v>257</v>
      </c>
      <c r="E28" s="64"/>
    </row>
    <row r="29" spans="2:5" s="15" customFormat="1" ht="22.5" customHeight="1" x14ac:dyDescent="0.35">
      <c r="B29" s="22"/>
      <c r="C29" s="83"/>
      <c r="D29" s="50"/>
      <c r="E29" s="64"/>
    </row>
    <row r="30" spans="2:5" s="15" customFormat="1" ht="19.899999999999999" customHeight="1" x14ac:dyDescent="0.35">
      <c r="B30" s="107" t="s">
        <v>147</v>
      </c>
      <c r="C30" s="107"/>
      <c r="D30" s="107"/>
      <c r="E30" s="64"/>
    </row>
    <row r="31" spans="2:5" s="15" customFormat="1" ht="24" customHeight="1" x14ac:dyDescent="0.35">
      <c r="B31" s="24" t="s">
        <v>147</v>
      </c>
      <c r="C31" s="55" t="s">
        <v>45</v>
      </c>
      <c r="D31" s="13" t="s">
        <v>138</v>
      </c>
      <c r="E31" s="64"/>
    </row>
    <row r="32" spans="2:5" s="15" customFormat="1" ht="24" customHeight="1" x14ac:dyDescent="0.35">
      <c r="B32" s="10" t="s">
        <v>147</v>
      </c>
      <c r="C32" s="88" t="s">
        <v>119</v>
      </c>
      <c r="D32" s="10">
        <v>216</v>
      </c>
      <c r="E32" s="94"/>
    </row>
    <row r="33" spans="2:9" s="15" customFormat="1" ht="22.5" customHeight="1" x14ac:dyDescent="0.35">
      <c r="B33" s="22"/>
      <c r="C33" s="83"/>
      <c r="D33" s="50"/>
      <c r="E33" s="64"/>
    </row>
    <row r="34" spans="2:9" ht="25.15" customHeight="1" x14ac:dyDescent="0.35">
      <c r="B34" s="107" t="s">
        <v>139</v>
      </c>
      <c r="C34" s="107"/>
      <c r="D34" s="107"/>
    </row>
    <row r="35" spans="2:9" s="2" customFormat="1" ht="22.5" customHeight="1" x14ac:dyDescent="0.35">
      <c r="B35" s="24" t="s">
        <v>140</v>
      </c>
      <c r="C35" s="55" t="s">
        <v>45</v>
      </c>
      <c r="D35" s="13" t="s">
        <v>138</v>
      </c>
      <c r="I35" s="1"/>
    </row>
    <row r="36" spans="2:9" s="15" customFormat="1" ht="21.75" customHeight="1" x14ac:dyDescent="0.35">
      <c r="B36" s="10" t="s">
        <v>25</v>
      </c>
      <c r="C36" s="56">
        <v>2500</v>
      </c>
      <c r="D36" s="37">
        <f>D67</f>
        <v>2371</v>
      </c>
      <c r="E36" s="62"/>
      <c r="I36" s="2"/>
    </row>
    <row r="37" spans="2:9" s="15" customFormat="1" ht="21.75" customHeight="1" x14ac:dyDescent="0.35">
      <c r="B37" s="10" t="s">
        <v>110</v>
      </c>
      <c r="C37" s="54">
        <v>311</v>
      </c>
      <c r="D37" s="37">
        <v>475</v>
      </c>
      <c r="E37" s="41"/>
      <c r="F37" s="58"/>
    </row>
    <row r="38" spans="2:9" s="2" customFormat="1" ht="21.75" customHeight="1" x14ac:dyDescent="0.35">
      <c r="B38" s="24" t="s">
        <v>0</v>
      </c>
      <c r="C38" s="57">
        <f>SUM(C36:C37)</f>
        <v>2811</v>
      </c>
      <c r="D38" s="32">
        <f>SUM(D36:D37)</f>
        <v>2846</v>
      </c>
      <c r="E38" s="63"/>
      <c r="F38" s="64"/>
      <c r="G38" s="64"/>
      <c r="I38" s="15"/>
    </row>
    <row r="39" spans="2:9" s="2" customFormat="1" ht="29.25" customHeight="1" x14ac:dyDescent="0.35">
      <c r="B39" s="85"/>
      <c r="C39" s="89"/>
      <c r="D39" s="90"/>
      <c r="E39" s="64"/>
      <c r="F39" s="64"/>
      <c r="G39" s="64"/>
      <c r="I39" s="15"/>
    </row>
    <row r="40" spans="2:9" s="2" customFormat="1" ht="6.75" customHeight="1" x14ac:dyDescent="0.35">
      <c r="B40" s="27"/>
      <c r="C40" s="91"/>
      <c r="D40" s="92"/>
      <c r="E40" s="64"/>
      <c r="F40" s="64"/>
      <c r="G40" s="64"/>
      <c r="I40" s="15"/>
    </row>
    <row r="41" spans="2:9" s="2" customFormat="1" ht="21.75" customHeight="1" x14ac:dyDescent="0.35">
      <c r="B41" s="27"/>
      <c r="C41" s="91"/>
      <c r="D41" s="92"/>
      <c r="E41" s="64"/>
      <c r="F41" s="64"/>
      <c r="G41" s="64"/>
      <c r="I41" s="15"/>
    </row>
    <row r="42" spans="2:9" ht="25.15" customHeight="1" x14ac:dyDescent="0.35">
      <c r="B42" s="93"/>
      <c r="C42" s="93"/>
      <c r="D42" s="93"/>
    </row>
    <row r="43" spans="2:9" ht="25.15" customHeight="1" x14ac:dyDescent="0.35">
      <c r="B43" s="107" t="s">
        <v>141</v>
      </c>
      <c r="C43" s="107"/>
      <c r="D43" s="107"/>
    </row>
    <row r="44" spans="2:9" s="2" customFormat="1" ht="22.5" customHeight="1" x14ac:dyDescent="0.35">
      <c r="B44" s="24" t="s">
        <v>142</v>
      </c>
      <c r="C44" s="55" t="s">
        <v>45</v>
      </c>
      <c r="D44" s="13" t="s">
        <v>138</v>
      </c>
      <c r="I44" s="1"/>
    </row>
    <row r="45" spans="2:9" s="15" customFormat="1" ht="16" customHeight="1" x14ac:dyDescent="0.35">
      <c r="B45" s="21" t="s">
        <v>7</v>
      </c>
      <c r="C45" s="127">
        <v>2500</v>
      </c>
      <c r="D45" s="21">
        <v>54</v>
      </c>
      <c r="E45" s="40"/>
      <c r="I45" s="2"/>
    </row>
    <row r="46" spans="2:9" s="15" customFormat="1" ht="16" customHeight="1" x14ac:dyDescent="0.35">
      <c r="B46" s="21" t="s">
        <v>67</v>
      </c>
      <c r="C46" s="128"/>
      <c r="D46" s="21">
        <v>158</v>
      </c>
      <c r="E46" s="69"/>
    </row>
    <row r="47" spans="2:9" s="15" customFormat="1" ht="16" customHeight="1" x14ac:dyDescent="0.35">
      <c r="B47" s="21" t="s">
        <v>8</v>
      </c>
      <c r="C47" s="128"/>
      <c r="D47" s="21">
        <v>239</v>
      </c>
      <c r="E47" s="40"/>
    </row>
    <row r="48" spans="2:9" s="15" customFormat="1" ht="16" customHeight="1" x14ac:dyDescent="0.35">
      <c r="B48" s="21" t="s">
        <v>68</v>
      </c>
      <c r="C48" s="128"/>
      <c r="D48" s="21">
        <v>0</v>
      </c>
      <c r="E48" s="40"/>
    </row>
    <row r="49" spans="2:8" s="15" customFormat="1" ht="16" customHeight="1" x14ac:dyDescent="0.35">
      <c r="B49" s="21" t="s">
        <v>143</v>
      </c>
      <c r="C49" s="128"/>
      <c r="D49" s="21">
        <v>69</v>
      </c>
      <c r="E49" s="40"/>
    </row>
    <row r="50" spans="2:8" s="15" customFormat="1" ht="16" customHeight="1" x14ac:dyDescent="0.35">
      <c r="B50" s="21" t="s">
        <v>65</v>
      </c>
      <c r="C50" s="128"/>
      <c r="D50" s="21">
        <v>8</v>
      </c>
      <c r="E50" s="40"/>
    </row>
    <row r="51" spans="2:8" s="15" customFormat="1" ht="16" customHeight="1" x14ac:dyDescent="0.35">
      <c r="B51" s="21" t="s">
        <v>9</v>
      </c>
      <c r="C51" s="128"/>
      <c r="D51" s="21">
        <v>142</v>
      </c>
      <c r="E51" s="40"/>
    </row>
    <row r="52" spans="2:8" s="15" customFormat="1" ht="16" customHeight="1" x14ac:dyDescent="0.35">
      <c r="B52" s="21" t="s">
        <v>10</v>
      </c>
      <c r="C52" s="128"/>
      <c r="D52" s="21">
        <v>242</v>
      </c>
      <c r="E52" s="51"/>
    </row>
    <row r="53" spans="2:8" s="15" customFormat="1" ht="16" customHeight="1" x14ac:dyDescent="0.35">
      <c r="B53" s="21" t="s">
        <v>69</v>
      </c>
      <c r="C53" s="128"/>
      <c r="D53" s="21">
        <v>5</v>
      </c>
      <c r="E53" s="59"/>
    </row>
    <row r="54" spans="2:8" s="15" customFormat="1" ht="16" customHeight="1" x14ac:dyDescent="0.35">
      <c r="B54" s="21" t="s">
        <v>144</v>
      </c>
      <c r="C54" s="128"/>
      <c r="D54" s="21">
        <v>55</v>
      </c>
      <c r="E54" s="59"/>
    </row>
    <row r="55" spans="2:8" s="15" customFormat="1" ht="16" customHeight="1" x14ac:dyDescent="0.35">
      <c r="B55" s="21" t="s">
        <v>11</v>
      </c>
      <c r="C55" s="128"/>
      <c r="D55" s="21">
        <v>62</v>
      </c>
      <c r="E55" s="40"/>
    </row>
    <row r="56" spans="2:8" s="15" customFormat="1" ht="16" customHeight="1" x14ac:dyDescent="0.35">
      <c r="B56" s="21" t="s">
        <v>12</v>
      </c>
      <c r="C56" s="128"/>
      <c r="D56" s="21">
        <v>19</v>
      </c>
      <c r="E56" s="40"/>
    </row>
    <row r="57" spans="2:8" s="15" customFormat="1" ht="16" customHeight="1" x14ac:dyDescent="0.35">
      <c r="B57" s="21" t="s">
        <v>13</v>
      </c>
      <c r="C57" s="128"/>
      <c r="D57" s="21">
        <v>87</v>
      </c>
      <c r="E57" s="40"/>
    </row>
    <row r="58" spans="2:8" s="15" customFormat="1" ht="16" customHeight="1" x14ac:dyDescent="0.35">
      <c r="B58" s="21" t="s">
        <v>14</v>
      </c>
      <c r="C58" s="128"/>
      <c r="D58" s="21">
        <v>191</v>
      </c>
      <c r="E58" s="41"/>
      <c r="G58" s="140"/>
      <c r="H58" s="140"/>
    </row>
    <row r="59" spans="2:8" s="15" customFormat="1" ht="16" customHeight="1" x14ac:dyDescent="0.35">
      <c r="B59" s="21" t="s">
        <v>15</v>
      </c>
      <c r="C59" s="128"/>
      <c r="D59" s="21">
        <v>33</v>
      </c>
      <c r="E59" s="69"/>
    </row>
    <row r="60" spans="2:8" s="15" customFormat="1" ht="16" customHeight="1" x14ac:dyDescent="0.35">
      <c r="B60" s="21" t="s">
        <v>16</v>
      </c>
      <c r="C60" s="128"/>
      <c r="D60" s="21">
        <v>432</v>
      </c>
      <c r="E60" s="41"/>
    </row>
    <row r="61" spans="2:8" s="15" customFormat="1" ht="16" customHeight="1" x14ac:dyDescent="0.35">
      <c r="B61" s="21" t="s">
        <v>17</v>
      </c>
      <c r="C61" s="128"/>
      <c r="D61" s="21">
        <v>193</v>
      </c>
      <c r="E61" s="40"/>
    </row>
    <row r="62" spans="2:8" s="15" customFormat="1" ht="16" customHeight="1" x14ac:dyDescent="0.35">
      <c r="B62" s="21" t="s">
        <v>18</v>
      </c>
      <c r="C62" s="128"/>
      <c r="D62" s="21">
        <v>60</v>
      </c>
      <c r="E62" s="40"/>
    </row>
    <row r="63" spans="2:8" s="15" customFormat="1" ht="16" customHeight="1" x14ac:dyDescent="0.35">
      <c r="B63" s="21" t="s">
        <v>145</v>
      </c>
      <c r="C63" s="128"/>
      <c r="D63" s="21">
        <v>75</v>
      </c>
      <c r="E63" s="41"/>
    </row>
    <row r="64" spans="2:8" s="15" customFormat="1" ht="16" customHeight="1" x14ac:dyDescent="0.35">
      <c r="B64" s="21" t="s">
        <v>19</v>
      </c>
      <c r="C64" s="128"/>
      <c r="D64" s="21">
        <v>43</v>
      </c>
      <c r="E64" s="41"/>
    </row>
    <row r="65" spans="2:9" s="15" customFormat="1" ht="16" customHeight="1" x14ac:dyDescent="0.35">
      <c r="B65" s="21" t="s">
        <v>20</v>
      </c>
      <c r="C65" s="128"/>
      <c r="D65" s="21">
        <v>167</v>
      </c>
      <c r="E65" s="40"/>
    </row>
    <row r="66" spans="2:9" s="15" customFormat="1" ht="16" customHeight="1" x14ac:dyDescent="0.35">
      <c r="B66" s="21" t="s">
        <v>146</v>
      </c>
      <c r="C66" s="128"/>
      <c r="D66" s="21">
        <v>37</v>
      </c>
      <c r="E66" s="40"/>
    </row>
    <row r="67" spans="2:9" s="2" customFormat="1" ht="19.5" customHeight="1" x14ac:dyDescent="0.35">
      <c r="B67" s="24" t="s">
        <v>0</v>
      </c>
      <c r="C67" s="53">
        <v>2500</v>
      </c>
      <c r="D67" s="53">
        <f>SUM(D45:D66)</f>
        <v>2371</v>
      </c>
      <c r="E67" s="63"/>
      <c r="I67" s="15"/>
    </row>
    <row r="68" spans="2:9" s="15" customFormat="1" ht="21.75" customHeight="1" x14ac:dyDescent="0.35">
      <c r="B68" s="22"/>
      <c r="C68" s="22"/>
      <c r="D68" s="22"/>
      <c r="E68" s="63"/>
      <c r="F68" s="64"/>
      <c r="G68" s="64"/>
    </row>
    <row r="69" spans="2:9" ht="25.15" customHeight="1" x14ac:dyDescent="0.35">
      <c r="B69" s="107" t="s">
        <v>122</v>
      </c>
      <c r="C69" s="107"/>
      <c r="D69" s="107"/>
    </row>
    <row r="70" spans="2:9" s="2" customFormat="1" ht="22.5" customHeight="1" x14ac:dyDescent="0.35">
      <c r="B70" s="24" t="s">
        <v>43</v>
      </c>
      <c r="C70" s="55" t="s">
        <v>45</v>
      </c>
      <c r="D70" s="13" t="s">
        <v>138</v>
      </c>
      <c r="I70" s="1"/>
    </row>
    <row r="71" spans="2:9" s="15" customFormat="1" ht="16" customHeight="1" x14ac:dyDescent="0.35">
      <c r="B71" s="95" t="s">
        <v>77</v>
      </c>
      <c r="C71" s="95">
        <v>50</v>
      </c>
      <c r="D71" s="81">
        <v>93</v>
      </c>
      <c r="E71" s="41"/>
      <c r="F71" s="41"/>
      <c r="G71" s="41"/>
      <c r="I71" s="2"/>
    </row>
    <row r="72" spans="2:9" s="15" customFormat="1" ht="16" customHeight="1" x14ac:dyDescent="0.35">
      <c r="B72" s="95" t="s">
        <v>28</v>
      </c>
      <c r="C72" s="95">
        <v>3</v>
      </c>
      <c r="D72" s="81">
        <v>4</v>
      </c>
      <c r="E72" s="41"/>
      <c r="F72" s="41"/>
      <c r="G72" s="41"/>
    </row>
    <row r="73" spans="2:9" s="15" customFormat="1" ht="16" customHeight="1" x14ac:dyDescent="0.35">
      <c r="B73" s="95" t="s">
        <v>3</v>
      </c>
      <c r="C73" s="97">
        <v>3</v>
      </c>
      <c r="D73" s="81">
        <v>1</v>
      </c>
      <c r="E73" s="41"/>
      <c r="F73" s="41"/>
      <c r="G73" s="41"/>
    </row>
    <row r="74" spans="2:9" s="15" customFormat="1" ht="16" customHeight="1" x14ac:dyDescent="0.35">
      <c r="B74" s="95" t="s">
        <v>4</v>
      </c>
      <c r="C74" s="95">
        <v>10</v>
      </c>
      <c r="D74" s="81">
        <v>12</v>
      </c>
      <c r="E74" s="41"/>
      <c r="F74" s="41"/>
      <c r="G74" s="41"/>
    </row>
    <row r="75" spans="2:9" s="15" customFormat="1" ht="16" customHeight="1" x14ac:dyDescent="0.35">
      <c r="B75" s="95" t="s">
        <v>148</v>
      </c>
      <c r="C75" s="95">
        <v>10</v>
      </c>
      <c r="D75" s="81">
        <v>9</v>
      </c>
      <c r="E75" s="68"/>
      <c r="F75" s="41"/>
      <c r="G75" s="41"/>
    </row>
    <row r="76" spans="2:9" s="15" customFormat="1" ht="16" customHeight="1" x14ac:dyDescent="0.35">
      <c r="B76" s="95" t="s">
        <v>76</v>
      </c>
      <c r="C76" s="95">
        <v>20</v>
      </c>
      <c r="D76" s="81">
        <v>26</v>
      </c>
      <c r="E76" s="68"/>
      <c r="F76" s="41"/>
      <c r="G76" s="41"/>
    </row>
    <row r="77" spans="2:9" s="15" customFormat="1" ht="16" customHeight="1" x14ac:dyDescent="0.35">
      <c r="B77" s="95" t="s">
        <v>153</v>
      </c>
      <c r="C77" s="95">
        <v>10</v>
      </c>
      <c r="D77" s="81">
        <v>19</v>
      </c>
      <c r="E77" s="41"/>
      <c r="F77" s="41"/>
      <c r="G77" s="41"/>
    </row>
    <row r="78" spans="2:9" s="15" customFormat="1" ht="16" customHeight="1" x14ac:dyDescent="0.35">
      <c r="B78" s="95" t="s">
        <v>79</v>
      </c>
      <c r="C78" s="95">
        <v>20</v>
      </c>
      <c r="D78" s="81">
        <v>15</v>
      </c>
      <c r="E78" s="41"/>
      <c r="F78" s="41"/>
      <c r="G78" s="41"/>
    </row>
    <row r="79" spans="2:9" s="15" customFormat="1" ht="16" customHeight="1" x14ac:dyDescent="0.35">
      <c r="B79" s="96" t="s">
        <v>6</v>
      </c>
      <c r="C79" s="98">
        <v>10</v>
      </c>
      <c r="D79" s="82">
        <v>16</v>
      </c>
      <c r="E79" s="79"/>
      <c r="F79" s="41"/>
      <c r="G79" s="41"/>
    </row>
    <row r="80" spans="2:9" s="2" customFormat="1" ht="22.5" customHeight="1" x14ac:dyDescent="0.35">
      <c r="B80" s="24" t="s">
        <v>0</v>
      </c>
      <c r="C80" s="55">
        <f>SUM(C71:C79)</f>
        <v>136</v>
      </c>
      <c r="D80" s="32">
        <f>SUM(D71:D79)</f>
        <v>195</v>
      </c>
      <c r="E80" s="74"/>
      <c r="G80" s="39"/>
      <c r="I80" s="15"/>
    </row>
    <row r="81" spans="2:9" s="2" customFormat="1" ht="22.5" customHeight="1" x14ac:dyDescent="0.35">
      <c r="B81" s="27"/>
      <c r="C81" s="27"/>
      <c r="D81" s="28"/>
      <c r="I81" s="15"/>
    </row>
    <row r="82" spans="2:9" s="2" customFormat="1" ht="22.5" customHeight="1" x14ac:dyDescent="0.35">
      <c r="B82" s="109" t="s">
        <v>123</v>
      </c>
      <c r="C82" s="110"/>
      <c r="D82" s="111"/>
      <c r="I82" s="15"/>
    </row>
    <row r="83" spans="2:9" s="2" customFormat="1" ht="18" customHeight="1" x14ac:dyDescent="0.35">
      <c r="B83" s="24" t="s">
        <v>152</v>
      </c>
      <c r="C83" s="55" t="s">
        <v>45</v>
      </c>
      <c r="D83" s="13" t="s">
        <v>138</v>
      </c>
      <c r="I83" s="15"/>
    </row>
    <row r="84" spans="2:9" s="2" customFormat="1" ht="15.5" x14ac:dyDescent="0.35">
      <c r="B84" s="95" t="s">
        <v>77</v>
      </c>
      <c r="C84" s="95">
        <v>50</v>
      </c>
      <c r="D84" s="81">
        <v>491</v>
      </c>
      <c r="I84" s="15"/>
    </row>
    <row r="85" spans="2:9" s="2" customFormat="1" ht="15.5" x14ac:dyDescent="0.35">
      <c r="B85" s="95" t="s">
        <v>28</v>
      </c>
      <c r="C85" s="95">
        <v>3</v>
      </c>
      <c r="D85" s="81">
        <v>10</v>
      </c>
      <c r="I85" s="15"/>
    </row>
    <row r="86" spans="2:9" s="2" customFormat="1" ht="15.5" x14ac:dyDescent="0.35">
      <c r="B86" s="95" t="s">
        <v>3</v>
      </c>
      <c r="C86" s="97">
        <v>3</v>
      </c>
      <c r="D86" s="81">
        <v>16</v>
      </c>
      <c r="I86" s="15"/>
    </row>
    <row r="87" spans="2:9" s="2" customFormat="1" ht="15.5" x14ac:dyDescent="0.35">
      <c r="B87" s="95" t="s">
        <v>4</v>
      </c>
      <c r="C87" s="95">
        <v>10</v>
      </c>
      <c r="D87" s="81">
        <v>47</v>
      </c>
      <c r="I87" s="15"/>
    </row>
    <row r="88" spans="2:9" s="2" customFormat="1" ht="15.5" x14ac:dyDescent="0.35">
      <c r="B88" s="95" t="s">
        <v>148</v>
      </c>
      <c r="C88" s="95">
        <v>10</v>
      </c>
      <c r="D88" s="81">
        <v>27</v>
      </c>
      <c r="I88" s="15"/>
    </row>
    <row r="89" spans="2:9" s="2" customFormat="1" ht="15.5" x14ac:dyDescent="0.35">
      <c r="B89" s="95" t="s">
        <v>76</v>
      </c>
      <c r="C89" s="95">
        <v>20</v>
      </c>
      <c r="D89" s="81">
        <v>44</v>
      </c>
      <c r="I89" s="15"/>
    </row>
    <row r="90" spans="2:9" s="2" customFormat="1" ht="15.5" x14ac:dyDescent="0.35">
      <c r="B90" s="95" t="s">
        <v>153</v>
      </c>
      <c r="C90" s="95">
        <v>10</v>
      </c>
      <c r="D90" s="81">
        <v>40</v>
      </c>
      <c r="I90" s="15"/>
    </row>
    <row r="91" spans="2:9" s="2" customFormat="1" ht="15.5" x14ac:dyDescent="0.35">
      <c r="B91" s="95" t="s">
        <v>79</v>
      </c>
      <c r="C91" s="95">
        <v>20</v>
      </c>
      <c r="D91" s="81">
        <v>60</v>
      </c>
      <c r="I91" s="15"/>
    </row>
    <row r="92" spans="2:9" s="2" customFormat="1" ht="15.5" x14ac:dyDescent="0.35">
      <c r="B92" s="96" t="s">
        <v>6</v>
      </c>
      <c r="C92" s="98">
        <v>10</v>
      </c>
      <c r="D92" s="82">
        <v>38</v>
      </c>
      <c r="E92" s="39"/>
      <c r="I92" s="15"/>
    </row>
    <row r="93" spans="2:9" s="2" customFormat="1" ht="20.25" customHeight="1" x14ac:dyDescent="0.35">
      <c r="B93" s="24" t="s">
        <v>0</v>
      </c>
      <c r="C93" s="55">
        <f>SUM(C84:C92)</f>
        <v>136</v>
      </c>
      <c r="D93" s="32">
        <f>SUM(D84:D92)</f>
        <v>773</v>
      </c>
      <c r="E93" s="63"/>
      <c r="F93" s="141"/>
      <c r="I93" s="15"/>
    </row>
    <row r="94" spans="2:9" s="2" customFormat="1" ht="19" customHeight="1" x14ac:dyDescent="0.35">
      <c r="B94" s="27"/>
      <c r="C94" s="27"/>
      <c r="D94" s="28"/>
      <c r="I94" s="15"/>
    </row>
    <row r="95" spans="2:9" s="2" customFormat="1" ht="19" customHeight="1" x14ac:dyDescent="0.35">
      <c r="B95" s="27"/>
      <c r="C95" s="27"/>
      <c r="D95" s="28"/>
      <c r="I95" s="15"/>
    </row>
    <row r="96" spans="2:9" ht="23.25" customHeight="1" x14ac:dyDescent="0.35">
      <c r="B96" s="107" t="s">
        <v>120</v>
      </c>
      <c r="C96" s="107"/>
      <c r="D96" s="107"/>
      <c r="E96" s="25"/>
      <c r="I96" s="2"/>
    </row>
    <row r="97" spans="2:9" ht="21.75" customHeight="1" x14ac:dyDescent="0.35">
      <c r="B97" s="24" t="s">
        <v>121</v>
      </c>
      <c r="C97" s="55" t="s">
        <v>45</v>
      </c>
      <c r="D97" s="13" t="s">
        <v>138</v>
      </c>
      <c r="E97" s="25"/>
      <c r="I97" s="2"/>
    </row>
    <row r="98" spans="2:9" ht="15.75" customHeight="1" x14ac:dyDescent="0.35">
      <c r="B98" s="96" t="s">
        <v>77</v>
      </c>
      <c r="C98" s="113" t="s">
        <v>119</v>
      </c>
      <c r="D98" s="101">
        <v>22599</v>
      </c>
      <c r="E98" s="25"/>
      <c r="I98" s="2"/>
    </row>
    <row r="99" spans="2:9" ht="15.75" customHeight="1" x14ac:dyDescent="0.35">
      <c r="B99" s="95" t="s">
        <v>149</v>
      </c>
      <c r="C99" s="113"/>
      <c r="D99" s="81">
        <v>231</v>
      </c>
      <c r="E99" s="25"/>
      <c r="I99" s="2"/>
    </row>
    <row r="100" spans="2:9" ht="15.75" customHeight="1" x14ac:dyDescent="0.35">
      <c r="B100" s="95" t="s">
        <v>28</v>
      </c>
      <c r="C100" s="113"/>
      <c r="D100" s="81">
        <v>8</v>
      </c>
      <c r="E100" s="25"/>
      <c r="I100" s="2"/>
    </row>
    <row r="101" spans="2:9" ht="15.75" customHeight="1" x14ac:dyDescent="0.35">
      <c r="B101" s="95" t="s">
        <v>3</v>
      </c>
      <c r="C101" s="113"/>
      <c r="D101" s="81">
        <v>8</v>
      </c>
      <c r="E101" s="25"/>
      <c r="I101" s="2"/>
    </row>
    <row r="102" spans="2:9" ht="15.75" customHeight="1" x14ac:dyDescent="0.35">
      <c r="B102" s="95" t="s">
        <v>5</v>
      </c>
      <c r="C102" s="113"/>
      <c r="D102" s="81">
        <v>203</v>
      </c>
      <c r="E102" s="25"/>
      <c r="I102" s="2"/>
    </row>
    <row r="103" spans="2:9" ht="15.75" customHeight="1" x14ac:dyDescent="0.35">
      <c r="B103" s="95" t="s">
        <v>78</v>
      </c>
      <c r="C103" s="113"/>
      <c r="D103" s="81">
        <v>7</v>
      </c>
      <c r="E103" s="25"/>
      <c r="I103" s="2"/>
    </row>
    <row r="104" spans="2:9" ht="15.75" customHeight="1" x14ac:dyDescent="0.35">
      <c r="B104" s="95" t="s">
        <v>150</v>
      </c>
      <c r="C104" s="113"/>
      <c r="D104" s="81">
        <v>51</v>
      </c>
      <c r="E104" s="25"/>
      <c r="I104" s="2"/>
    </row>
    <row r="105" spans="2:9" ht="15.75" customHeight="1" x14ac:dyDescent="0.35">
      <c r="B105" s="95" t="s">
        <v>151</v>
      </c>
      <c r="C105" s="113"/>
      <c r="D105" s="81">
        <v>65</v>
      </c>
      <c r="E105" s="25"/>
      <c r="I105" s="2"/>
    </row>
    <row r="106" spans="2:9" ht="15.75" customHeight="1" x14ac:dyDescent="0.35">
      <c r="B106" s="95" t="s">
        <v>4</v>
      </c>
      <c r="C106" s="113"/>
      <c r="D106" s="81">
        <v>45</v>
      </c>
      <c r="E106" s="25"/>
      <c r="I106" s="2"/>
    </row>
    <row r="107" spans="2:9" ht="15.75" customHeight="1" x14ac:dyDescent="0.35">
      <c r="B107" s="95" t="s">
        <v>79</v>
      </c>
      <c r="C107" s="113"/>
      <c r="D107" s="101">
        <v>3583</v>
      </c>
      <c r="E107" s="25"/>
      <c r="I107" s="2"/>
    </row>
    <row r="108" spans="2:9" ht="15.75" customHeight="1" x14ac:dyDescent="0.35">
      <c r="B108" s="95" t="s">
        <v>1</v>
      </c>
      <c r="C108" s="113"/>
      <c r="D108" s="81">
        <v>464</v>
      </c>
      <c r="E108" s="25"/>
      <c r="I108" s="2"/>
    </row>
    <row r="109" spans="2:9" ht="15.75" customHeight="1" x14ac:dyDescent="0.35">
      <c r="B109" s="96" t="s">
        <v>6</v>
      </c>
      <c r="C109" s="113"/>
      <c r="D109" s="81">
        <v>401</v>
      </c>
      <c r="E109" s="25"/>
      <c r="I109" s="2"/>
    </row>
    <row r="110" spans="2:9" ht="20.25" customHeight="1" x14ac:dyDescent="0.35">
      <c r="B110" s="112" t="s">
        <v>0</v>
      </c>
      <c r="C110" s="112"/>
      <c r="D110" s="32">
        <f>SUM(D98:E109)</f>
        <v>27665</v>
      </c>
      <c r="E110" s="64"/>
      <c r="F110" s="64"/>
      <c r="G110" s="64"/>
      <c r="I110" s="2"/>
    </row>
    <row r="111" spans="2:9" ht="20.25" customHeight="1" x14ac:dyDescent="0.35">
      <c r="B111" s="22"/>
      <c r="C111" s="22"/>
      <c r="D111" s="22"/>
      <c r="E111" s="25"/>
      <c r="I111" s="2"/>
    </row>
    <row r="112" spans="2:9" ht="12" customHeight="1" x14ac:dyDescent="0.35">
      <c r="B112" s="22"/>
      <c r="C112" s="22"/>
      <c r="D112" s="22"/>
      <c r="E112" s="25"/>
      <c r="I112" s="2"/>
    </row>
    <row r="113" spans="2:9" ht="20.25" customHeight="1" x14ac:dyDescent="0.35">
      <c r="G113" s="52"/>
      <c r="I113" s="2"/>
    </row>
    <row r="114" spans="2:9" ht="15.5" x14ac:dyDescent="0.35">
      <c r="B114" s="107" t="s">
        <v>41</v>
      </c>
      <c r="C114" s="107"/>
      <c r="D114" s="107"/>
    </row>
    <row r="115" spans="2:9" ht="21" customHeight="1" x14ac:dyDescent="0.35">
      <c r="B115" s="24" t="s">
        <v>42</v>
      </c>
      <c r="C115" s="114" t="s">
        <v>154</v>
      </c>
      <c r="D115" s="13" t="s">
        <v>138</v>
      </c>
    </row>
    <row r="116" spans="2:9" x14ac:dyDescent="0.35">
      <c r="B116" s="23" t="s">
        <v>29</v>
      </c>
      <c r="C116" s="114"/>
      <c r="D116" s="23">
        <v>38</v>
      </c>
    </row>
    <row r="117" spans="2:9" x14ac:dyDescent="0.35">
      <c r="B117" s="23" t="s">
        <v>30</v>
      </c>
      <c r="C117" s="114"/>
      <c r="D117" s="23">
        <v>427</v>
      </c>
    </row>
    <row r="118" spans="2:9" x14ac:dyDescent="0.35">
      <c r="B118" s="23" t="s">
        <v>31</v>
      </c>
      <c r="C118" s="114"/>
      <c r="D118" s="82">
        <v>2687</v>
      </c>
    </row>
    <row r="119" spans="2:9" x14ac:dyDescent="0.35">
      <c r="B119" s="23" t="s">
        <v>32</v>
      </c>
      <c r="C119" s="114"/>
      <c r="D119" s="23">
        <v>885</v>
      </c>
    </row>
    <row r="120" spans="2:9" x14ac:dyDescent="0.35">
      <c r="B120" s="23" t="s">
        <v>33</v>
      </c>
      <c r="C120" s="114"/>
      <c r="D120" s="23">
        <v>33</v>
      </c>
    </row>
    <row r="121" spans="2:9" ht="18" customHeight="1" x14ac:dyDescent="0.35">
      <c r="B121" s="24" t="s">
        <v>0</v>
      </c>
      <c r="C121" s="114"/>
      <c r="D121" s="32">
        <f>SUM(D116:E120)</f>
        <v>4070</v>
      </c>
      <c r="E121" s="48"/>
    </row>
    <row r="122" spans="2:9" ht="15.5" x14ac:dyDescent="0.35">
      <c r="B122" s="10" t="s">
        <v>26</v>
      </c>
      <c r="C122" s="114"/>
      <c r="D122" s="37">
        <f>D121</f>
        <v>4070</v>
      </c>
    </row>
    <row r="123" spans="2:9" ht="15.5" x14ac:dyDescent="0.35">
      <c r="B123" s="10" t="s">
        <v>27</v>
      </c>
      <c r="C123" s="114"/>
      <c r="D123" s="37">
        <v>0</v>
      </c>
    </row>
    <row r="124" spans="2:9" ht="15.5" x14ac:dyDescent="0.35">
      <c r="B124" s="22"/>
      <c r="C124" s="84"/>
      <c r="D124" s="84"/>
    </row>
    <row r="125" spans="2:9" ht="15.5" x14ac:dyDescent="0.35">
      <c r="B125" s="107" t="s">
        <v>38</v>
      </c>
      <c r="C125" s="107"/>
      <c r="D125" s="107"/>
    </row>
    <row r="126" spans="2:9" ht="22.5" customHeight="1" x14ac:dyDescent="0.35">
      <c r="B126" s="24" t="s">
        <v>39</v>
      </c>
      <c r="C126" s="115" t="s">
        <v>154</v>
      </c>
      <c r="D126" s="13" t="s">
        <v>138</v>
      </c>
    </row>
    <row r="127" spans="2:9" ht="25.5" customHeight="1" x14ac:dyDescent="0.35">
      <c r="B127" s="10" t="s">
        <v>40</v>
      </c>
      <c r="C127" s="115"/>
      <c r="D127" s="10">
        <v>911</v>
      </c>
      <c r="E127" s="46"/>
    </row>
    <row r="128" spans="2:9" ht="15.5" x14ac:dyDescent="0.35">
      <c r="B128" s="22"/>
      <c r="C128" s="84"/>
      <c r="D128" s="84"/>
    </row>
    <row r="129" spans="2:5" x14ac:dyDescent="0.35">
      <c r="B129" s="43"/>
      <c r="C129" s="43"/>
      <c r="D129" s="43"/>
    </row>
    <row r="130" spans="2:5" ht="15.5" x14ac:dyDescent="0.35">
      <c r="B130" s="107" t="s">
        <v>80</v>
      </c>
      <c r="C130" s="107"/>
      <c r="D130" s="107"/>
    </row>
    <row r="131" spans="2:5" ht="26.25" customHeight="1" x14ac:dyDescent="0.35">
      <c r="B131" s="24" t="s">
        <v>81</v>
      </c>
      <c r="C131" s="55" t="s">
        <v>70</v>
      </c>
      <c r="D131" s="13" t="s">
        <v>138</v>
      </c>
    </row>
    <row r="132" spans="2:5" ht="56.25" customHeight="1" x14ac:dyDescent="0.35">
      <c r="B132" s="77" t="s">
        <v>82</v>
      </c>
      <c r="C132" s="56" t="s">
        <v>85</v>
      </c>
      <c r="D132" s="100">
        <v>1</v>
      </c>
    </row>
    <row r="133" spans="2:5" ht="55.5" customHeight="1" x14ac:dyDescent="0.35">
      <c r="B133" s="77" t="s">
        <v>83</v>
      </c>
      <c r="C133" s="56" t="s">
        <v>86</v>
      </c>
      <c r="D133" s="100">
        <v>1</v>
      </c>
    </row>
    <row r="134" spans="2:5" ht="46.5" x14ac:dyDescent="0.35">
      <c r="B134" s="77" t="s">
        <v>84</v>
      </c>
      <c r="C134" s="54" t="s">
        <v>87</v>
      </c>
      <c r="D134" s="100">
        <v>1</v>
      </c>
    </row>
    <row r="135" spans="2:5" x14ac:dyDescent="0.35">
      <c r="B135" s="43"/>
      <c r="C135" s="43"/>
      <c r="D135" s="43"/>
    </row>
    <row r="136" spans="2:5" x14ac:dyDescent="0.35">
      <c r="B136" s="43"/>
      <c r="C136" s="43"/>
      <c r="D136" s="43"/>
    </row>
    <row r="137" spans="2:5" x14ac:dyDescent="0.35">
      <c r="B137" s="43"/>
      <c r="C137" s="43"/>
      <c r="D137" s="43"/>
    </row>
    <row r="138" spans="2:5" x14ac:dyDescent="0.35">
      <c r="B138" s="43"/>
      <c r="C138" s="43"/>
      <c r="D138" s="43"/>
    </row>
    <row r="139" spans="2:5" x14ac:dyDescent="0.35">
      <c r="B139" s="43"/>
      <c r="C139" s="43"/>
      <c r="D139" s="43"/>
    </row>
    <row r="141" spans="2:5" ht="15.5" x14ac:dyDescent="0.35">
      <c r="B141" s="108" t="s">
        <v>72</v>
      </c>
      <c r="C141" s="108"/>
      <c r="D141" s="108"/>
      <c r="E141" s="38"/>
    </row>
    <row r="142" spans="2:5" ht="16.5" customHeight="1" x14ac:dyDescent="0.35">
      <c r="B142" s="106" t="s">
        <v>73</v>
      </c>
      <c r="C142" s="106"/>
      <c r="D142" s="106"/>
      <c r="E142" s="14"/>
    </row>
    <row r="143" spans="2:5" ht="15.75" customHeight="1" x14ac:dyDescent="0.35">
      <c r="B143" s="106" t="s">
        <v>64</v>
      </c>
      <c r="C143" s="106"/>
      <c r="D143" s="106"/>
      <c r="E143" s="14"/>
    </row>
    <row r="144" spans="2:5" ht="15.5" x14ac:dyDescent="0.35">
      <c r="B144" s="105"/>
      <c r="C144" s="105"/>
      <c r="D144" s="105"/>
      <c r="E144" s="14"/>
    </row>
  </sheetData>
  <sortState xmlns:xlrd2="http://schemas.microsoft.com/office/spreadsheetml/2017/richdata2" ref="B71:D77">
    <sortCondition ref="B71:B77"/>
  </sortState>
  <mergeCells count="30">
    <mergeCell ref="G58:H58"/>
    <mergeCell ref="B1:D1"/>
    <mergeCell ref="B3:D3"/>
    <mergeCell ref="B8:D8"/>
    <mergeCell ref="E11:G12"/>
    <mergeCell ref="B4:D4"/>
    <mergeCell ref="B6:D6"/>
    <mergeCell ref="E10:H10"/>
    <mergeCell ref="B15:D15"/>
    <mergeCell ref="B34:D34"/>
    <mergeCell ref="B43:D43"/>
    <mergeCell ref="B21:D21"/>
    <mergeCell ref="B28:C28"/>
    <mergeCell ref="C23:C27"/>
    <mergeCell ref="B30:D30"/>
    <mergeCell ref="C45:C66"/>
    <mergeCell ref="B144:D144"/>
    <mergeCell ref="B143:D143"/>
    <mergeCell ref="B142:D142"/>
    <mergeCell ref="B114:D114"/>
    <mergeCell ref="B69:D69"/>
    <mergeCell ref="B141:D141"/>
    <mergeCell ref="B82:D82"/>
    <mergeCell ref="B130:D130"/>
    <mergeCell ref="B125:D125"/>
    <mergeCell ref="B96:D96"/>
    <mergeCell ref="B110:C110"/>
    <mergeCell ref="C98:C109"/>
    <mergeCell ref="C115:C123"/>
    <mergeCell ref="C126:C127"/>
  </mergeCells>
  <pageMargins left="0.78740157480314965" right="0.70866141732283472" top="0.61" bottom="0.19" header="0.39370078740157483" footer="0.15748031496062992"/>
  <pageSetup paperSize="9" scale="78" firstPageNumber="0" fitToHeight="0" orientation="portrait" useFirstPageNumber="1" horizontalDpi="300" verticalDpi="300" r:id="rId1"/>
  <rowBreaks count="2" manualBreakCount="2">
    <brk id="40" min="1" max="3" man="1"/>
    <brk id="94" min="1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rgb="FF296D6D"/>
    <pageSetUpPr fitToPage="1"/>
  </sheetPr>
  <dimension ref="A1:N76"/>
  <sheetViews>
    <sheetView showGridLines="0" tabSelected="1" view="pageBreakPreview" zoomScale="80" zoomScaleNormal="90" zoomScaleSheetLayoutView="80" workbookViewId="0">
      <selection activeCell="N10" sqref="N10"/>
    </sheetView>
  </sheetViews>
  <sheetFormatPr defaultColWidth="9" defaultRowHeight="14.5" x14ac:dyDescent="0.35"/>
  <cols>
    <col min="1" max="1" width="1.81640625" style="1" customWidth="1"/>
    <col min="2" max="2" width="90.1796875" style="9" customWidth="1"/>
    <col min="3" max="3" width="20.7265625" style="8" customWidth="1"/>
    <col min="4" max="4" width="19.7265625" style="8" customWidth="1"/>
    <col min="5" max="5" width="9" style="1"/>
    <col min="6" max="6" width="9.453125" style="1" bestFit="1" customWidth="1"/>
    <col min="7" max="16384" width="9" style="1"/>
  </cols>
  <sheetData>
    <row r="1" spans="1:14" ht="11.5" customHeight="1" x14ac:dyDescent="0.35"/>
    <row r="2" spans="1:14" ht="101.5" customHeight="1" x14ac:dyDescent="0.35">
      <c r="B2" s="129"/>
      <c r="C2" s="129"/>
      <c r="D2" s="129"/>
    </row>
    <row r="3" spans="1:14" ht="7.5" customHeight="1" x14ac:dyDescent="0.35">
      <c r="B3" s="1"/>
      <c r="C3" s="1"/>
      <c r="D3" s="1"/>
    </row>
    <row r="4" spans="1:14" ht="39.75" customHeight="1" x14ac:dyDescent="0.35">
      <c r="B4" s="117" t="s">
        <v>113</v>
      </c>
      <c r="C4" s="117"/>
      <c r="D4" s="117"/>
    </row>
    <row r="5" spans="1:14" s="2" customFormat="1" ht="27" customHeight="1" x14ac:dyDescent="0.35">
      <c r="B5" s="120" t="s">
        <v>135</v>
      </c>
      <c r="C5" s="120"/>
      <c r="D5" s="120"/>
    </row>
    <row r="6" spans="1:14" s="15" customFormat="1" ht="7.5" customHeight="1" x14ac:dyDescent="0.35">
      <c r="B6" s="22"/>
      <c r="C6" s="83"/>
      <c r="D6" s="84"/>
      <c r="E6" s="33"/>
    </row>
    <row r="7" spans="1:14" s="15" customFormat="1" ht="19.899999999999999" customHeight="1" x14ac:dyDescent="0.35">
      <c r="B7" s="121" t="s">
        <v>156</v>
      </c>
      <c r="C7" s="121"/>
      <c r="D7" s="121"/>
      <c r="E7" s="16"/>
    </row>
    <row r="8" spans="1:14" s="15" customFormat="1" ht="9" customHeight="1" x14ac:dyDescent="0.35">
      <c r="B8" s="22"/>
      <c r="C8" s="83"/>
      <c r="D8" s="84"/>
      <c r="E8" s="17"/>
    </row>
    <row r="9" spans="1:14" s="3" customFormat="1" ht="35.25" customHeight="1" x14ac:dyDescent="0.35">
      <c r="A9" s="1"/>
      <c r="B9" s="12" t="s">
        <v>44</v>
      </c>
      <c r="C9" s="12" t="s">
        <v>45</v>
      </c>
      <c r="D9" s="36" t="s">
        <v>157</v>
      </c>
      <c r="E9" s="60"/>
    </row>
    <row r="10" spans="1:14" s="18" customFormat="1" ht="32.25" customHeight="1" x14ac:dyDescent="0.35">
      <c r="B10" s="5" t="s">
        <v>46</v>
      </c>
      <c r="C10" s="20">
        <v>0.9</v>
      </c>
      <c r="D10" s="44">
        <f>IFERROR((D11/D12),"")</f>
        <v>0.97754955815619771</v>
      </c>
    </row>
    <row r="11" spans="1:14" s="19" customFormat="1" ht="32.25" customHeight="1" x14ac:dyDescent="0.35">
      <c r="B11" s="6" t="s">
        <v>47</v>
      </c>
      <c r="C11" s="4"/>
      <c r="D11" s="70">
        <f>579+563+1008+571+439+295+345+293</f>
        <v>4093</v>
      </c>
      <c r="E11" s="34"/>
    </row>
    <row r="12" spans="1:14" s="19" customFormat="1" ht="32.25" customHeight="1" x14ac:dyDescent="0.35">
      <c r="B12" s="6" t="s">
        <v>48</v>
      </c>
      <c r="C12" s="4"/>
      <c r="D12" s="71">
        <f>156*30-493</f>
        <v>4187</v>
      </c>
      <c r="E12" s="34"/>
    </row>
    <row r="13" spans="1:14" s="18" customFormat="1" ht="32.25" customHeight="1" x14ac:dyDescent="0.35">
      <c r="B13" s="5" t="s">
        <v>49</v>
      </c>
      <c r="C13" s="20" t="s">
        <v>89</v>
      </c>
      <c r="D13" s="45">
        <f>IFERROR((D14/D15),"")</f>
        <v>4.8959330143540667</v>
      </c>
    </row>
    <row r="14" spans="1:14" s="19" customFormat="1" ht="32.25" customHeight="1" x14ac:dyDescent="0.35">
      <c r="B14" s="6" t="s">
        <v>50</v>
      </c>
      <c r="C14" s="4"/>
      <c r="D14" s="70">
        <f>D11</f>
        <v>4093</v>
      </c>
      <c r="E14" s="34"/>
      <c r="F14" s="30"/>
    </row>
    <row r="15" spans="1:14" s="19" customFormat="1" ht="32.25" customHeight="1" x14ac:dyDescent="0.35">
      <c r="B15" s="6" t="s">
        <v>51</v>
      </c>
      <c r="C15" s="4"/>
      <c r="D15" s="78">
        <v>836</v>
      </c>
      <c r="E15" s="34"/>
    </row>
    <row r="16" spans="1:14" s="18" customFormat="1" ht="32.25" customHeight="1" x14ac:dyDescent="0.35">
      <c r="B16" s="5" t="s">
        <v>52</v>
      </c>
      <c r="C16" s="11" t="s">
        <v>90</v>
      </c>
      <c r="D16" s="80">
        <f>((100-(D10*100))*(D13*24))/(D10*100)</f>
        <v>2.6985645933014464</v>
      </c>
      <c r="E16" s="34"/>
      <c r="F16" s="34"/>
      <c r="G16" s="34"/>
      <c r="H16" s="34"/>
      <c r="I16" s="34"/>
      <c r="J16" s="34"/>
      <c r="K16" s="34"/>
      <c r="L16" s="34"/>
      <c r="M16" s="34"/>
      <c r="N16" s="34"/>
    </row>
    <row r="17" spans="2:6" s="19" customFormat="1" ht="32.25" customHeight="1" x14ac:dyDescent="0.35">
      <c r="B17" s="6" t="s">
        <v>2</v>
      </c>
      <c r="C17" s="4"/>
      <c r="D17" s="72">
        <f>D10</f>
        <v>0.97754955815619771</v>
      </c>
      <c r="E17" s="65"/>
    </row>
    <row r="18" spans="2:6" s="19" customFormat="1" ht="32.25" customHeight="1" x14ac:dyDescent="0.35">
      <c r="B18" s="6" t="s">
        <v>53</v>
      </c>
      <c r="C18" s="4"/>
      <c r="D18" s="73">
        <f>D13</f>
        <v>4.8959330143540667</v>
      </c>
    </row>
    <row r="19" spans="2:6" s="18" customFormat="1" ht="32.25" customHeight="1" x14ac:dyDescent="0.35">
      <c r="B19" s="5" t="s">
        <v>128</v>
      </c>
      <c r="C19" s="20" t="s">
        <v>91</v>
      </c>
      <c r="D19" s="44">
        <f>D20/D21</f>
        <v>6.0168471720818288E-2</v>
      </c>
    </row>
    <row r="20" spans="2:6" s="19" customFormat="1" ht="32.25" customHeight="1" x14ac:dyDescent="0.35">
      <c r="B20" s="6" t="s">
        <v>56</v>
      </c>
      <c r="C20" s="4"/>
      <c r="D20" s="70">
        <v>50</v>
      </c>
      <c r="E20" s="34"/>
    </row>
    <row r="21" spans="2:6" s="19" customFormat="1" ht="32.25" customHeight="1" x14ac:dyDescent="0.35">
      <c r="B21" s="6" t="s">
        <v>57</v>
      </c>
      <c r="C21" s="4"/>
      <c r="D21" s="70">
        <v>831</v>
      </c>
      <c r="E21" s="34"/>
    </row>
    <row r="22" spans="2:6" s="19" customFormat="1" ht="32.25" customHeight="1" x14ac:dyDescent="0.45">
      <c r="B22" s="5" t="s">
        <v>129</v>
      </c>
      <c r="C22" s="20" t="s">
        <v>36</v>
      </c>
      <c r="D22" s="44">
        <v>1.6199999999999999E-2</v>
      </c>
      <c r="E22" s="66"/>
    </row>
    <row r="23" spans="2:6" s="19" customFormat="1" ht="32.25" customHeight="1" x14ac:dyDescent="0.35">
      <c r="B23" s="6" t="s">
        <v>54</v>
      </c>
      <c r="C23" s="4"/>
      <c r="D23" s="70">
        <v>2</v>
      </c>
      <c r="F23" s="31"/>
    </row>
    <row r="24" spans="2:6" s="19" customFormat="1" ht="32.25" customHeight="1" x14ac:dyDescent="0.35">
      <c r="B24" s="67" t="s">
        <v>55</v>
      </c>
      <c r="C24" s="4"/>
      <c r="D24" s="70">
        <f>3+58+0+36+0+26</f>
        <v>123</v>
      </c>
      <c r="E24" s="34"/>
    </row>
    <row r="25" spans="2:6" s="18" customFormat="1" ht="32.25" customHeight="1" x14ac:dyDescent="0.35">
      <c r="B25" s="5" t="s">
        <v>58</v>
      </c>
      <c r="C25" s="20" t="s">
        <v>92</v>
      </c>
      <c r="D25" s="130" t="s">
        <v>71</v>
      </c>
    </row>
    <row r="26" spans="2:6" s="19" customFormat="1" ht="32.25" customHeight="1" x14ac:dyDescent="0.35">
      <c r="B26" s="6" t="s">
        <v>59</v>
      </c>
      <c r="C26" s="29" t="s">
        <v>66</v>
      </c>
      <c r="D26" s="131"/>
    </row>
    <row r="27" spans="2:6" s="19" customFormat="1" ht="32.25" customHeight="1" x14ac:dyDescent="0.35">
      <c r="B27" s="6" t="s">
        <v>60</v>
      </c>
      <c r="C27" s="29" t="s">
        <v>66</v>
      </c>
      <c r="D27" s="132"/>
    </row>
    <row r="28" spans="2:6" s="19" customFormat="1" ht="32.25" customHeight="1" x14ac:dyDescent="0.35">
      <c r="B28" s="5" t="s">
        <v>111</v>
      </c>
      <c r="C28" s="20" t="s">
        <v>34</v>
      </c>
      <c r="D28" s="44">
        <f>IFERROR((D29/D30),"")</f>
        <v>8.7463556851311956E-3</v>
      </c>
    </row>
    <row r="29" spans="2:6" s="19" customFormat="1" ht="32.25" customHeight="1" x14ac:dyDescent="0.35">
      <c r="B29" s="6" t="s">
        <v>61</v>
      </c>
      <c r="C29" s="11"/>
      <c r="D29" s="10">
        <v>3</v>
      </c>
    </row>
    <row r="30" spans="2:6" s="19" customFormat="1" ht="32.25" customHeight="1" x14ac:dyDescent="0.35">
      <c r="B30" s="6" t="s">
        <v>62</v>
      </c>
      <c r="C30" s="11"/>
      <c r="D30" s="10">
        <v>343</v>
      </c>
      <c r="E30" s="63"/>
    </row>
    <row r="31" spans="2:6" s="19" customFormat="1" ht="32.25" customHeight="1" x14ac:dyDescent="0.35">
      <c r="B31" s="5" t="s">
        <v>93</v>
      </c>
      <c r="C31" s="11" t="s">
        <v>35</v>
      </c>
      <c r="D31" s="44">
        <f>IFERROR((D32/D33),"")</f>
        <v>1</v>
      </c>
    </row>
    <row r="32" spans="2:6" s="19" customFormat="1" ht="32.25" customHeight="1" x14ac:dyDescent="0.35">
      <c r="B32" s="6" t="s">
        <v>63</v>
      </c>
      <c r="C32" s="11"/>
      <c r="D32" s="99">
        <v>102</v>
      </c>
    </row>
    <row r="33" spans="2:5" s="19" customFormat="1" ht="32.25" customHeight="1" x14ac:dyDescent="0.35">
      <c r="B33" s="6" t="s">
        <v>160</v>
      </c>
      <c r="C33" s="11"/>
      <c r="D33" s="102">
        <v>102</v>
      </c>
      <c r="E33" s="34"/>
    </row>
    <row r="34" spans="2:5" s="19" customFormat="1" ht="37.5" customHeight="1" x14ac:dyDescent="0.35">
      <c r="B34" s="75" t="s">
        <v>130</v>
      </c>
      <c r="C34" s="11" t="s">
        <v>99</v>
      </c>
      <c r="D34" s="44">
        <f>IFERROR((D35/D36),"")</f>
        <v>1</v>
      </c>
    </row>
    <row r="35" spans="2:5" s="19" customFormat="1" ht="37.5" customHeight="1" x14ac:dyDescent="0.35">
      <c r="B35" s="6" t="s">
        <v>97</v>
      </c>
      <c r="C35" s="11"/>
      <c r="D35" s="10">
        <v>364</v>
      </c>
    </row>
    <row r="36" spans="2:5" s="19" customFormat="1" ht="37.5" customHeight="1" x14ac:dyDescent="0.35">
      <c r="B36" s="6" t="s">
        <v>98</v>
      </c>
      <c r="C36" s="11"/>
      <c r="D36" s="10">
        <v>364</v>
      </c>
    </row>
    <row r="37" spans="2:5" s="19" customFormat="1" ht="46.5" x14ac:dyDescent="0.35">
      <c r="B37" s="47" t="s">
        <v>131</v>
      </c>
      <c r="C37" s="11" t="s">
        <v>99</v>
      </c>
      <c r="D37" s="103">
        <f>IFERROR((D38/D39),"")</f>
        <v>1</v>
      </c>
    </row>
    <row r="38" spans="2:5" s="19" customFormat="1" ht="33" customHeight="1" x14ac:dyDescent="0.35">
      <c r="B38" s="76" t="s">
        <v>100</v>
      </c>
      <c r="C38" s="7"/>
      <c r="D38" s="99">
        <v>364</v>
      </c>
    </row>
    <row r="39" spans="2:5" s="19" customFormat="1" ht="33" customHeight="1" x14ac:dyDescent="0.35">
      <c r="B39" s="6" t="s">
        <v>101</v>
      </c>
      <c r="C39" s="7"/>
      <c r="D39" s="99">
        <v>364</v>
      </c>
    </row>
    <row r="40" spans="2:5" s="19" customFormat="1" ht="33" customHeight="1" x14ac:dyDescent="0.35">
      <c r="B40" s="5" t="s">
        <v>132</v>
      </c>
      <c r="C40" s="11" t="s">
        <v>37</v>
      </c>
      <c r="D40" s="44">
        <f>IFERROR((D41/D42),"")</f>
        <v>0.9947019867549669</v>
      </c>
    </row>
    <row r="41" spans="2:5" s="19" customFormat="1" ht="33" customHeight="1" x14ac:dyDescent="0.35">
      <c r="B41" s="6" t="s">
        <v>102</v>
      </c>
      <c r="C41" s="11"/>
      <c r="D41" s="99">
        <v>751</v>
      </c>
    </row>
    <row r="42" spans="2:5" ht="33" customHeight="1" x14ac:dyDescent="0.35">
      <c r="B42" s="6" t="s">
        <v>103</v>
      </c>
      <c r="C42" s="11"/>
      <c r="D42" s="102">
        <v>755</v>
      </c>
    </row>
    <row r="43" spans="2:5" ht="33" customHeight="1" x14ac:dyDescent="0.35">
      <c r="B43" s="5" t="s">
        <v>133</v>
      </c>
      <c r="C43" s="11" t="s">
        <v>104</v>
      </c>
      <c r="D43" s="44">
        <f>IFERROR((D44/D45),"")</f>
        <v>6.0390105210965947E-4</v>
      </c>
    </row>
    <row r="44" spans="2:5" ht="33" customHeight="1" x14ac:dyDescent="0.35">
      <c r="B44" s="6" t="s">
        <v>105</v>
      </c>
      <c r="C44" s="11"/>
      <c r="D44" s="104">
        <v>723.77</v>
      </c>
    </row>
    <row r="45" spans="2:5" ht="33" customHeight="1" x14ac:dyDescent="0.35">
      <c r="B45" s="6" t="s">
        <v>106</v>
      </c>
      <c r="C45" s="11"/>
      <c r="D45" s="104">
        <v>1198491.04</v>
      </c>
    </row>
    <row r="46" spans="2:5" ht="33" customHeight="1" x14ac:dyDescent="0.35">
      <c r="B46" s="75" t="s">
        <v>134</v>
      </c>
      <c r="C46" s="11" t="s">
        <v>88</v>
      </c>
      <c r="D46" s="103">
        <f>IFERROR((D47/D48),"")</f>
        <v>0.99052132701421802</v>
      </c>
    </row>
    <row r="47" spans="2:5" ht="33" customHeight="1" x14ac:dyDescent="0.35">
      <c r="B47" s="6" t="s">
        <v>108</v>
      </c>
      <c r="C47" s="7"/>
      <c r="D47" s="99">
        <v>209</v>
      </c>
    </row>
    <row r="48" spans="2:5" ht="33" customHeight="1" x14ac:dyDescent="0.35">
      <c r="B48" s="6" t="s">
        <v>107</v>
      </c>
      <c r="C48" s="7"/>
      <c r="D48" s="99">
        <v>211</v>
      </c>
    </row>
    <row r="49" spans="2:4" ht="15" customHeight="1" x14ac:dyDescent="0.35">
      <c r="B49" s="49"/>
      <c r="C49" s="27"/>
      <c r="D49" s="50"/>
    </row>
    <row r="50" spans="2:4" ht="26.25" customHeight="1" x14ac:dyDescent="0.35">
      <c r="B50" s="138" t="s">
        <v>161</v>
      </c>
      <c r="C50" s="138"/>
      <c r="D50" s="138"/>
    </row>
    <row r="51" spans="2:4" ht="29.25" customHeight="1" x14ac:dyDescent="0.35">
      <c r="B51" s="12" t="s">
        <v>126</v>
      </c>
      <c r="C51" s="12" t="s">
        <v>45</v>
      </c>
      <c r="D51" s="36" t="s">
        <v>162</v>
      </c>
    </row>
    <row r="52" spans="2:4" ht="36" customHeight="1" x14ac:dyDescent="0.35">
      <c r="B52" s="75" t="s">
        <v>124</v>
      </c>
      <c r="C52" s="20" t="s">
        <v>94</v>
      </c>
      <c r="D52" s="44">
        <f>IFERROR((D53/D54),"")</f>
        <v>0.13475177304964539</v>
      </c>
    </row>
    <row r="53" spans="2:4" ht="25.5" customHeight="1" x14ac:dyDescent="0.35">
      <c r="B53" s="6" t="s">
        <v>109</v>
      </c>
      <c r="C53" s="11"/>
      <c r="D53" s="70">
        <v>38</v>
      </c>
    </row>
    <row r="54" spans="2:4" ht="25.5" customHeight="1" x14ac:dyDescent="0.35">
      <c r="B54" s="6" t="s">
        <v>95</v>
      </c>
      <c r="C54" s="11"/>
      <c r="D54" s="70">
        <v>282</v>
      </c>
    </row>
    <row r="55" spans="2:4" ht="32.25" customHeight="1" x14ac:dyDescent="0.35">
      <c r="B55" s="75" t="s">
        <v>125</v>
      </c>
      <c r="C55" s="20" t="s">
        <v>96</v>
      </c>
      <c r="D55" s="135" t="s">
        <v>155</v>
      </c>
    </row>
    <row r="56" spans="2:4" ht="25.5" customHeight="1" x14ac:dyDescent="0.35">
      <c r="B56" s="6" t="s">
        <v>109</v>
      </c>
      <c r="C56" s="11"/>
      <c r="D56" s="136"/>
    </row>
    <row r="57" spans="2:4" ht="25.5" customHeight="1" x14ac:dyDescent="0.35">
      <c r="B57" s="6" t="s">
        <v>95</v>
      </c>
      <c r="C57" s="11"/>
      <c r="D57" s="137"/>
    </row>
    <row r="58" spans="2:4" ht="32.25" customHeight="1" x14ac:dyDescent="0.35">
      <c r="B58" s="139" t="s">
        <v>163</v>
      </c>
      <c r="C58" s="139"/>
      <c r="D58" s="139"/>
    </row>
    <row r="59" spans="2:4" ht="20.25" customHeight="1" x14ac:dyDescent="0.35">
      <c r="B59" s="49"/>
      <c r="C59" s="27"/>
      <c r="D59" s="50"/>
    </row>
    <row r="60" spans="2:4" ht="15.5" x14ac:dyDescent="0.35">
      <c r="B60" s="133" t="s">
        <v>158</v>
      </c>
      <c r="C60" s="133"/>
      <c r="D60" s="133"/>
    </row>
    <row r="61" spans="2:4" x14ac:dyDescent="0.35">
      <c r="B61" s="1"/>
      <c r="C61" s="1"/>
      <c r="D61" s="1"/>
    </row>
    <row r="62" spans="2:4" x14ac:dyDescent="0.35">
      <c r="B62" s="1"/>
      <c r="C62" s="1"/>
      <c r="D62" s="1"/>
    </row>
    <row r="63" spans="2:4" ht="25.5" customHeight="1" x14ac:dyDescent="0.35">
      <c r="B63" s="1"/>
      <c r="C63" s="1"/>
      <c r="D63" s="1"/>
    </row>
    <row r="64" spans="2:4" ht="36.75" customHeight="1" x14ac:dyDescent="0.35">
      <c r="B64" s="1"/>
      <c r="C64" s="1"/>
      <c r="D64" s="1"/>
    </row>
    <row r="65" spans="2:4" ht="28.5" customHeight="1" x14ac:dyDescent="0.35">
      <c r="B65" s="134" t="s">
        <v>159</v>
      </c>
      <c r="C65" s="134"/>
      <c r="D65" s="134"/>
    </row>
    <row r="66" spans="2:4" ht="15.5" x14ac:dyDescent="0.35">
      <c r="B66" s="26"/>
      <c r="C66" s="26"/>
      <c r="D66" s="26"/>
    </row>
    <row r="74" spans="2:4" ht="15.5" x14ac:dyDescent="0.35">
      <c r="B74" s="108" t="s">
        <v>72</v>
      </c>
      <c r="C74" s="108"/>
      <c r="D74" s="108"/>
    </row>
    <row r="75" spans="2:4" ht="15.5" x14ac:dyDescent="0.35">
      <c r="B75" s="106" t="s">
        <v>73</v>
      </c>
      <c r="C75" s="106"/>
      <c r="D75" s="106"/>
    </row>
    <row r="76" spans="2:4" ht="15.5" x14ac:dyDescent="0.35">
      <c r="B76" s="106" t="s">
        <v>64</v>
      </c>
      <c r="C76" s="106"/>
      <c r="D76" s="106"/>
    </row>
  </sheetData>
  <mergeCells count="13">
    <mergeCell ref="B76:D76"/>
    <mergeCell ref="B74:D74"/>
    <mergeCell ref="B75:D75"/>
    <mergeCell ref="B2:D2"/>
    <mergeCell ref="D25:D27"/>
    <mergeCell ref="B60:D60"/>
    <mergeCell ref="B65:D65"/>
    <mergeCell ref="D55:D57"/>
    <mergeCell ref="B4:D4"/>
    <mergeCell ref="B5:D5"/>
    <mergeCell ref="B7:D7"/>
    <mergeCell ref="B50:D50"/>
    <mergeCell ref="B58:D58"/>
  </mergeCells>
  <pageMargins left="0.77" right="0.64" top="0.5" bottom="0.55000000000000004" header="0.34" footer="0.44"/>
  <pageSetup paperSize="9" scale="66" firstPageNumber="0" fitToHeight="0" orientation="portrait" useFirstPageNumber="1" horizontalDpi="300" verticalDpi="300" r:id="rId1"/>
  <rowBreaks count="1" manualBreakCount="1">
    <brk id="33" min="1" max="3" man="1"/>
  </rowBreaks>
  <ignoredErrors>
    <ignoredError sqref="D1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Produção</vt:lpstr>
      <vt:lpstr>Indicadores de Desempenho</vt:lpstr>
      <vt:lpstr>'Indicadores de Desempenho'!Area_de_impressao</vt:lpstr>
      <vt:lpstr>Produção!Area_de_impressao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11051-cesar</dc:creator>
  <cp:lastModifiedBy>Setorial</cp:lastModifiedBy>
  <cp:lastPrinted>2025-06-13T19:15:34Z</cp:lastPrinted>
  <dcterms:created xsi:type="dcterms:W3CDTF">2021-12-03T19:01:33Z</dcterms:created>
  <dcterms:modified xsi:type="dcterms:W3CDTF">2025-06-17T15:06:33Z</dcterms:modified>
</cp:coreProperties>
</file>