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6107-taline\Downloads\"/>
    </mc:Choice>
  </mc:AlternateContent>
  <xr:revisionPtr revIDLastSave="0" documentId="13_ncr:1_{CC6D613C-1EE7-4852-B30E-C3ECEE905628}" xr6:coauthVersionLast="47" xr6:coauthVersionMax="47" xr10:uidLastSave="{00000000-0000-0000-0000-000000000000}"/>
  <bookViews>
    <workbookView xWindow="-110" yWindow="-110" windowWidth="19420" windowHeight="11500" xr2:uid="{CAC01B06-2A9D-4B21-94B1-5ABE4737FACC}"/>
  </bookViews>
  <sheets>
    <sheet name="Indicadores de Produção" sheetId="1" r:id="rId1"/>
    <sheet name="Indicadores de Desempenho" sheetId="2" r:id="rId2"/>
  </sheets>
  <definedNames>
    <definedName name="_xlnm.Print_Area" localSheetId="1">'Indicadores de Desempenho'!$A$1:$C$57</definedName>
    <definedName name="_xlnm.Print_Area" localSheetId="0">'Indicadores de Produção'!$A$1:$C$142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118" i="1"/>
  <c r="C116" i="1"/>
  <c r="C109" i="1"/>
  <c r="C115" i="1"/>
  <c r="C117" i="1"/>
  <c r="C17" i="2" l="1"/>
  <c r="C9" i="2"/>
  <c r="C20" i="2" l="1"/>
  <c r="C38" i="2" l="1"/>
  <c r="C120" i="1"/>
  <c r="C137" i="1"/>
  <c r="C66" i="1"/>
  <c r="C43" i="1"/>
  <c r="C30" i="1"/>
  <c r="C20" i="1"/>
  <c r="C11" i="1"/>
  <c r="C35" i="2"/>
  <c r="C32" i="2"/>
  <c r="C14" i="2"/>
  <c r="C23" i="2" l="1"/>
  <c r="C53" i="2"/>
  <c r="C50" i="2"/>
  <c r="C47" i="2"/>
  <c r="C44" i="2"/>
  <c r="C41" i="2"/>
  <c r="C26" i="2"/>
  <c r="C128" i="1"/>
  <c r="C12" i="2" l="1"/>
  <c r="C8" i="2"/>
  <c r="C13" i="2" l="1"/>
  <c r="C11" i="2"/>
  <c r="C83" i="1"/>
  <c r="C106" i="1"/>
  <c r="C92" i="1"/>
  <c r="C47" i="1" l="1"/>
  <c r="C49" i="1" s="1"/>
  <c r="B92" i="1" l="1"/>
  <c r="B20" i="1"/>
  <c r="B11" i="1"/>
  <c r="C71" i="1" l="1"/>
  <c r="B49" i="1" l="1"/>
</calcChain>
</file>

<file path=xl/sharedStrings.xml><?xml version="1.0" encoding="utf-8"?>
<sst xmlns="http://schemas.openxmlformats.org/spreadsheetml/2006/main" count="260" uniqueCount="177">
  <si>
    <t>Internação (Saídas Hospitalares)</t>
  </si>
  <si>
    <t>Saídas Clínicas</t>
  </si>
  <si>
    <t>Saídas Cirúrgica</t>
  </si>
  <si>
    <t>Saídas Pediátricas</t>
  </si>
  <si>
    <t>Saídas Cirúrgicas Pediátricas</t>
  </si>
  <si>
    <t>Saídas Obstétricas</t>
  </si>
  <si>
    <t xml:space="preserve">Saídas Saúde Mental </t>
  </si>
  <si>
    <t>Hospital Estadual de Jataí Dr. Serafim de Carvalho (HEJ)</t>
  </si>
  <si>
    <t>Cirurgia Eletiva Ambulatorial</t>
  </si>
  <si>
    <t>Cirurgias oftalmológicas que não necessitem de internação</t>
  </si>
  <si>
    <t>Cirurgias Eletivas</t>
  </si>
  <si>
    <t>Cirurgia eletiva hospitalar de alto giro</t>
  </si>
  <si>
    <t>Cirurgia eletiva hospitalar de média ou alta complexidade (sem alto custo)</t>
  </si>
  <si>
    <t xml:space="preserve">Cirurgia eletiva hospitalar de alta complexidade e alto custo </t>
  </si>
  <si>
    <t>Total</t>
  </si>
  <si>
    <t>Especialidades para cirurgias eletivas</t>
  </si>
  <si>
    <t>Bucomaxilofacial</t>
  </si>
  <si>
    <t>Cirurgia Geral Adulto</t>
  </si>
  <si>
    <t>Cirurgia Vascular</t>
  </si>
  <si>
    <t>Ginecologia</t>
  </si>
  <si>
    <t>Oftalmologia</t>
  </si>
  <si>
    <t>Ortopedia / Traumatologia</t>
  </si>
  <si>
    <t>Otorrinolaringologia</t>
  </si>
  <si>
    <t>Urologia</t>
  </si>
  <si>
    <t xml:space="preserve">Cirurgias de Urgência </t>
  </si>
  <si>
    <t>Sem meta</t>
  </si>
  <si>
    <t>Especialidades para cirurgias de Urgência</t>
  </si>
  <si>
    <t>Cirurgia Geral</t>
  </si>
  <si>
    <t xml:space="preserve">Atendimento Ambultorial </t>
  </si>
  <si>
    <t>Consultas Médicas</t>
  </si>
  <si>
    <t>Consultas Multiprofissionais</t>
  </si>
  <si>
    <t xml:space="preserve">Procedimentos Ambulatoriais </t>
  </si>
  <si>
    <t>Atendimento Ambulatorial  Médico por Especialidade</t>
  </si>
  <si>
    <t>Angiologia e Cirurgia Vascular</t>
  </si>
  <si>
    <t>Cardiologia</t>
  </si>
  <si>
    <t>Cirurgião Pediátrico</t>
  </si>
  <si>
    <t>Dermatologia</t>
  </si>
  <si>
    <t>Infectologia (VVS e SAE)</t>
  </si>
  <si>
    <t>Obstetrícia (egresso)</t>
  </si>
  <si>
    <t>Ortopedia e Traumatologia</t>
  </si>
  <si>
    <t>Otorrinolaringologia adulto e pediátrica</t>
  </si>
  <si>
    <t>Pediatria (egresso)</t>
  </si>
  <si>
    <t>Psiquiatria</t>
  </si>
  <si>
    <t>Atendimento Ambulatorial Multiprofissional</t>
  </si>
  <si>
    <t>Enfermagem - egresso e VVS</t>
  </si>
  <si>
    <t>Farmácia</t>
  </si>
  <si>
    <t>Fisioterapia - egresso</t>
  </si>
  <si>
    <t>Fonoaudiologia</t>
  </si>
  <si>
    <t>Nutricionista - egresso</t>
  </si>
  <si>
    <t>Psicologia</t>
  </si>
  <si>
    <t>Serviço Social</t>
  </si>
  <si>
    <t>Terapia Ocupacional - egresso</t>
  </si>
  <si>
    <t>SADT Externo</t>
  </si>
  <si>
    <t>Biópsia de tireoide (paaf)</t>
  </si>
  <si>
    <t>Tomografia com e sem contraste</t>
  </si>
  <si>
    <t>Ultrassonografia convencional</t>
  </si>
  <si>
    <t>Ultrassonografia Doppler</t>
  </si>
  <si>
    <t>Colonoscopia</t>
  </si>
  <si>
    <t xml:space="preserve">SADT Interno </t>
  </si>
  <si>
    <t xml:space="preserve">Análises Clínicas </t>
  </si>
  <si>
    <t>Anatomia Patológica</t>
  </si>
  <si>
    <t>Eletrocardiografia</t>
  </si>
  <si>
    <t>Radiografia</t>
  </si>
  <si>
    <t>Tomografia Computadorizada</t>
  </si>
  <si>
    <t>Ultrassonografia</t>
  </si>
  <si>
    <t>Fisioterapia</t>
  </si>
  <si>
    <t>Hemodiálise</t>
  </si>
  <si>
    <t>Odontologia</t>
  </si>
  <si>
    <t xml:space="preserve">Produção Porta de Entrada - Urgência </t>
  </si>
  <si>
    <t>Clínica Médica</t>
  </si>
  <si>
    <t>Obstetrícia</t>
  </si>
  <si>
    <t>Pediatria</t>
  </si>
  <si>
    <t>Produção Ambulatorial</t>
  </si>
  <si>
    <t>BPA</t>
  </si>
  <si>
    <t xml:space="preserve">Sem meta </t>
  </si>
  <si>
    <t>Atendimento às Urgências</t>
  </si>
  <si>
    <t xml:space="preserve">Referenciadas </t>
  </si>
  <si>
    <t>Demanda espontânea</t>
  </si>
  <si>
    <t>Acolhimento, Avaliação e Classificação de Risco</t>
  </si>
  <si>
    <t xml:space="preserve">AACR - Vermelho </t>
  </si>
  <si>
    <t xml:space="preserve">AACR - Laranja </t>
  </si>
  <si>
    <t xml:space="preserve">AACR - Amarelo </t>
  </si>
  <si>
    <t xml:space="preserve">AACR - Verde </t>
  </si>
  <si>
    <t>AACR - Azul</t>
  </si>
  <si>
    <t>AACR – Branco</t>
  </si>
  <si>
    <t>≤ 15%</t>
  </si>
  <si>
    <t>Nº de cesáreas realizadas</t>
  </si>
  <si>
    <t>Total de partos realizados</t>
  </si>
  <si>
    <t xml:space="preserve">INDICADORES DE DESEMPENHO </t>
  </si>
  <si>
    <t>1. Taxa de Ocupação Hospitalar</t>
  </si>
  <si>
    <t>≥ 85 %</t>
  </si>
  <si>
    <t>Total de pacientes - dia</t>
  </si>
  <si>
    <t>Total de leitos operacionais - dia do período</t>
  </si>
  <si>
    <t>2. Taxa Média/Tempo Médio de Permanência Hospitalar (TMP)</t>
  </si>
  <si>
    <t>≤ 5 dias</t>
  </si>
  <si>
    <t>Total de pacientes-dia no período</t>
  </si>
  <si>
    <t xml:space="preserve"> Total de saídas no período</t>
  </si>
  <si>
    <t>3. Índice de Intervalo de Substituição (horas)</t>
  </si>
  <si>
    <t>≤ 24 h</t>
  </si>
  <si>
    <t>Taxa de ocupação hospitalar</t>
  </si>
  <si>
    <t>Média de tempo de permanência</t>
  </si>
  <si>
    <t>4. Taxa de Readmissão em UTI (48 horas )</t>
  </si>
  <si>
    <t>&lt; 5%</t>
  </si>
  <si>
    <t>Nº de retornos em até 48 horas</t>
  </si>
  <si>
    <t>Nº de saídas da UTI, por alta</t>
  </si>
  <si>
    <t>5. Taxa de Readmissão Hospitalar (29 dias)</t>
  </si>
  <si>
    <t>&lt; 20%</t>
  </si>
  <si>
    <t>Número de pacientes readmitidos entre 0 e 29 dias da última alta hospitalar</t>
  </si>
  <si>
    <t>Número total de internações hospitalares</t>
  </si>
  <si>
    <t xml:space="preserve">6. Percentual de Ocorrência de Glosas no SIH - DATASUS </t>
  </si>
  <si>
    <t>≤ 7%</t>
  </si>
  <si>
    <t>Total de procedimentos rejeitados no SIH</t>
  </si>
  <si>
    <t>7. Percentual de Suspensão de Cirurgias Eletivas por condições operacionais (apresentar os mapas cirúrgicos)</t>
  </si>
  <si>
    <t>≤ 5%</t>
  </si>
  <si>
    <t>Nº de cirurgias eletivas suspensas</t>
  </si>
  <si>
    <t>8. Percentual de cirurgias eletivas realizadas com TMAT (Tempo máximo aceitável para tratamento) expirado (↓)
para o primeiro ano</t>
  </si>
  <si>
    <t>&lt; 50%</t>
  </si>
  <si>
    <t>Número de cirurgias realizadas com TMAT expirado dividido</t>
  </si>
  <si>
    <t>Número de cirurgias eletivas em lista de espera e encaminhado para unidade</t>
  </si>
  <si>
    <t>&lt; 25%</t>
  </si>
  <si>
    <t>10. Percentual de partos cesáreos</t>
  </si>
  <si>
    <t>11.Taxa de Aplicação da Classificação de Robson nas parturientes submetidas à cesárea</t>
  </si>
  <si>
    <t>Nº de parturientes submetidas a cesárea classificadas pela Classificação de Robson no mês</t>
  </si>
  <si>
    <t>Total de parturientes submetidas a cesárea no mês</t>
  </si>
  <si>
    <t>12. Percentual de Exames de Imagem com resultado liberado em até 72 horas</t>
  </si>
  <si>
    <t>≥ 70%</t>
  </si>
  <si>
    <t>≥ 80%</t>
  </si>
  <si>
    <t>Nº de casos de DAEI digitadas em tempo oportuno - até 7 dias</t>
  </si>
  <si>
    <t>Nº de casos de DAEI digitadas (no período/mês)</t>
  </si>
  <si>
    <t>Nº de casos de DAEI investigadas em tempo oportuno - até 48 horas da data da notificação</t>
  </si>
  <si>
    <t>Nº de casos de DAEI notificadas (no período/mês)</t>
  </si>
  <si>
    <t>15. Taxa de acurácia do estoque</t>
  </si>
  <si>
    <t>≥ 95%</t>
  </si>
  <si>
    <t>16. Taxa de perda financeira por vencimento de medicamentos</t>
  </si>
  <si>
    <t>≤ 2%</t>
  </si>
  <si>
    <t>17. Taxa de aceitabilidade das intervenções farmacêuticas</t>
  </si>
  <si>
    <t>≥ 90%</t>
  </si>
  <si>
    <t>Número de intervenções aceitas</t>
  </si>
  <si>
    <t>Clínica Geral</t>
  </si>
  <si>
    <t>Meta</t>
  </si>
  <si>
    <t xml:space="preserve">Meta </t>
  </si>
  <si>
    <t>Endoscopia digestiva Alta</t>
  </si>
  <si>
    <t>Meta Mensal</t>
  </si>
  <si>
    <t>Serviço de Farmácia Hospitalar</t>
  </si>
  <si>
    <t>Disponibilidade do farmacêutico 24 horas durante todo o mês</t>
  </si>
  <si>
    <t>100% da cobertura do profissional</t>
  </si>
  <si>
    <t>Prescrições analisadas por profissional farmacêutico por mês</t>
  </si>
  <si>
    <t>100% de prescrições analisadas</t>
  </si>
  <si>
    <t>Notificações de eventos adversos envolvendo medicamentos tratadas pelo serviço de farmácia por mês</t>
  </si>
  <si>
    <t>100% das notificações tratadas pelo serviço de farmácia</t>
  </si>
  <si>
    <t>Ginecologia/obstetrícia (cesariana)</t>
  </si>
  <si>
    <t>Anestesista</t>
  </si>
  <si>
    <t>Clinica Geral</t>
  </si>
  <si>
    <t>Ecocardiografia</t>
  </si>
  <si>
    <t>Neurologia</t>
  </si>
  <si>
    <t>9. Percentual de cirurgias eletivas realizadas com TMAT (Tempo máximo aceitável para tratamento) expirado (↓)
para o segundo ano</t>
  </si>
  <si>
    <t>Ginecologia/Obstetricia</t>
  </si>
  <si>
    <t>Nº de cirurgias eletivas (mapa cirúrgico)</t>
  </si>
  <si>
    <t xml:space="preserve"> Meta</t>
  </si>
  <si>
    <t>Total de procedimentos apresentados no SIH</t>
  </si>
  <si>
    <t>Número de exames de imagem liberados em até 72 horas</t>
  </si>
  <si>
    <t>Total de exames de imagem liberados no período multiplicado</t>
  </si>
  <si>
    <t>Número total de itens contados em conformidade</t>
  </si>
  <si>
    <t>Número total de itens padronizados cadastrados no sistema</t>
  </si>
  <si>
    <t>Valor financeiro do total de medicamentos inventariados no período</t>
  </si>
  <si>
    <t>Número absoluto de intervenções registradas</t>
  </si>
  <si>
    <t>Nefrologia</t>
  </si>
  <si>
    <t>Janeiro</t>
  </si>
  <si>
    <t>Produção Assistencial ANO 2026 - MARÇO</t>
  </si>
  <si>
    <t>Março</t>
  </si>
  <si>
    <t>INDICADORES DE DESEMPENHO - Março/2026</t>
  </si>
  <si>
    <t>-</t>
  </si>
  <si>
    <t xml:space="preserve">Obs: Para taxa de ocupação considerar 9 leitos bloqueados, sendo 8 leitos de Clinica Cirúrgica e 1 leito pediátrico. </t>
  </si>
  <si>
    <t>Ausência de dados para o indicador</t>
  </si>
  <si>
    <t>Valor financeiro da perda de medicamento padronizado por validade expirada no mês</t>
  </si>
  <si>
    <t>13. Percentual de Casos de Doenças/Agravos/Eventos de Notificação Compulsória Imediata (DAEI) Digitadas Oportunamente - até 7 dias</t>
  </si>
  <si>
    <t>14. Percentual de Casos de Doenças/Agravos/Eventos de Notificação Compulsória Imediata (DAEI) Investigadas Oportunamente - até 48 horas da data da notificação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</si>
</sst>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5" formatCode="#,##0.00\ ;\-#,##0.00\ ;\-#\ ;@\ "/>
  </numFmts>
  <fonts count="17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Calibri Light"/>
      <family val="2"/>
      <scheme val="major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i/>
      <sz val="12"/>
      <color theme="1"/>
      <name val="Aptos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3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FF0000"/>
        <bgColor rgb="FFCC0000"/>
      </patternFill>
    </fill>
    <fill>
      <patternFill patternType="solid">
        <fgColor theme="5"/>
        <bgColor rgb="FFFF8080"/>
      </patternFill>
    </fill>
    <fill>
      <patternFill patternType="solid">
        <fgColor rgb="FF92D050"/>
        <bgColor rgb="FF81D41A"/>
      </patternFill>
    </fill>
    <fill>
      <patternFill patternType="solid">
        <fgColor rgb="FF00B0F0"/>
        <bgColor rgb="FF008080"/>
      </patternFill>
    </fill>
    <fill>
      <patternFill patternType="solid">
        <fgColor rgb="FFEEEEEE"/>
        <bgColor rgb="FFF2F2F2"/>
      </patternFill>
    </fill>
    <fill>
      <patternFill patternType="solid">
        <fgColor theme="3" tint="0.79998168889431442"/>
        <bgColor rgb="FFDDDDDD"/>
      </patternFill>
    </fill>
    <fill>
      <patternFill patternType="solid">
        <fgColor theme="3" tint="0.79979857783745845"/>
        <bgColor rgb="FFDDDDDD"/>
      </patternFill>
    </fill>
    <fill>
      <patternFill patternType="solid">
        <fgColor theme="3" tint="0.79998168889431442"/>
        <bgColor rgb="FFF2F2F2"/>
      </patternFill>
    </fill>
    <fill>
      <patternFill patternType="solid">
        <fgColor theme="4"/>
        <bgColor rgb="FF92D050"/>
      </patternFill>
    </fill>
    <fill>
      <patternFill patternType="solid">
        <fgColor theme="8"/>
        <bgColor rgb="FFE2F0D9"/>
      </patternFill>
    </fill>
    <fill>
      <patternFill patternType="solid">
        <fgColor theme="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D9D9D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6" fillId="0" borderId="0" applyBorder="0" applyProtection="0"/>
    <xf numFmtId="165" fontId="7" fillId="0" borderId="0" applyBorder="0" applyProtection="0"/>
    <xf numFmtId="9" fontId="7" fillId="0" borderId="0" applyBorder="0" applyProtection="0"/>
    <xf numFmtId="43" fontId="4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1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10" fontId="11" fillId="0" borderId="0" xfId="2" applyNumberFormat="1" applyFont="1"/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wrapText="1"/>
    </xf>
    <xf numFmtId="0" fontId="8" fillId="0" borderId="2" xfId="0" applyFont="1" applyBorder="1"/>
    <xf numFmtId="0" fontId="5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13" fillId="0" borderId="0" xfId="0" applyFont="1"/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9" fontId="11" fillId="0" borderId="0" xfId="2" applyFont="1"/>
    <xf numFmtId="3" fontId="9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0" fontId="11" fillId="0" borderId="0" xfId="0" applyNumberFormat="1" applyFont="1"/>
    <xf numFmtId="0" fontId="12" fillId="0" borderId="1" xfId="0" applyFont="1" applyBorder="1" applyAlignment="1">
      <alignment horizontal="left"/>
    </xf>
    <xf numFmtId="0" fontId="1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3" fontId="9" fillId="0" borderId="1" xfId="6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0" fontId="14" fillId="0" borderId="1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" fillId="11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0" fontId="1" fillId="12" borderId="1" xfId="2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top"/>
    </xf>
    <xf numFmtId="0" fontId="1" fillId="12" borderId="1" xfId="0" applyFont="1" applyFill="1" applyBorder="1" applyAlignment="1">
      <alignment horizontal="left" vertical="top" wrapText="1"/>
    </xf>
    <xf numFmtId="10" fontId="9" fillId="17" borderId="1" xfId="2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/>
    </xf>
    <xf numFmtId="0" fontId="9" fillId="17" borderId="1" xfId="0" applyFont="1" applyFill="1" applyBorder="1"/>
    <xf numFmtId="3" fontId="9" fillId="17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2" fontId="1" fillId="12" borderId="1" xfId="2" applyNumberFormat="1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3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12" fillId="3" borderId="1" xfId="0" applyNumberFormat="1" applyFont="1" applyFill="1" applyBorder="1" applyAlignment="1" applyProtection="1">
      <alignment horizontal="center" vertical="center"/>
      <protection locked="0"/>
    </xf>
    <xf numFmtId="3" fontId="12" fillId="0" borderId="1" xfId="0" applyNumberFormat="1" applyFont="1" applyBorder="1" applyAlignment="1" applyProtection="1">
      <alignment horizontal="center"/>
      <protection locked="0"/>
    </xf>
    <xf numFmtId="3" fontId="8" fillId="0" borderId="1" xfId="0" applyNumberFormat="1" applyFont="1" applyBorder="1" applyAlignment="1" applyProtection="1">
      <alignment horizontal="center"/>
      <protection locked="0"/>
    </xf>
    <xf numFmtId="3" fontId="8" fillId="0" borderId="1" xfId="0" applyNumberFormat="1" applyFont="1" applyBorder="1" applyAlignment="1" applyProtection="1">
      <alignment horizontal="center" vertical="center"/>
      <protection locked="0"/>
    </xf>
    <xf numFmtId="3" fontId="8" fillId="0" borderId="1" xfId="2" applyNumberFormat="1" applyFont="1" applyFill="1" applyBorder="1" applyAlignment="1" applyProtection="1">
      <alignment horizontal="center" vertical="center"/>
      <protection locked="0"/>
    </xf>
    <xf numFmtId="10" fontId="8" fillId="0" borderId="1" xfId="2" applyNumberFormat="1" applyFont="1" applyFill="1" applyBorder="1" applyAlignment="1" applyProtection="1">
      <alignment horizontal="center" vertical="center"/>
      <protection locked="0"/>
    </xf>
    <xf numFmtId="2" fontId="8" fillId="0" borderId="1" xfId="2" applyNumberFormat="1" applyFont="1" applyFill="1" applyBorder="1" applyAlignment="1" applyProtection="1">
      <alignment horizontal="center" vertical="center"/>
      <protection locked="0"/>
    </xf>
    <xf numFmtId="0" fontId="8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1" xfId="2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2" fontId="14" fillId="0" borderId="1" xfId="0" applyNumberFormat="1" applyFont="1" applyBorder="1" applyAlignment="1" applyProtection="1">
      <alignment horizontal="center" vertical="center"/>
      <protection locked="0"/>
    </xf>
    <xf numFmtId="44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14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10" fontId="9" fillId="17" borderId="4" xfId="2" applyNumberFormat="1" applyFont="1" applyFill="1" applyBorder="1" applyAlignment="1" applyProtection="1">
      <alignment horizontal="center" vertical="center" wrapText="1"/>
      <protection locked="0"/>
    </xf>
    <xf numFmtId="10" fontId="9" fillId="17" borderId="5" xfId="2" applyNumberFormat="1" applyFont="1" applyFill="1" applyBorder="1" applyAlignment="1" applyProtection="1">
      <alignment horizontal="center" vertical="center" wrapText="1"/>
      <protection locked="0"/>
    </xf>
    <xf numFmtId="10" fontId="9" fillId="17" borderId="6" xfId="2" applyNumberFormat="1" applyFont="1" applyFill="1" applyBorder="1" applyAlignment="1" applyProtection="1">
      <alignment horizontal="center" vertical="center" wrapText="1"/>
      <protection locked="0"/>
    </xf>
    <xf numFmtId="0" fontId="1" fillId="12" borderId="4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9" fontId="1" fillId="12" borderId="4" xfId="0" applyNumberFormat="1" applyFont="1" applyFill="1" applyBorder="1" applyAlignment="1">
      <alignment horizontal="center" vertical="center"/>
    </xf>
    <xf numFmtId="0" fontId="10" fillId="15" borderId="9" xfId="0" applyFont="1" applyFill="1" applyBorder="1" applyAlignment="1">
      <alignment horizontal="center" vertical="center" wrapText="1"/>
    </xf>
    <xf numFmtId="0" fontId="10" fillId="15" borderId="0" xfId="0" applyFont="1" applyFill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0" fontId="10" fillId="16" borderId="3" xfId="0" applyFont="1" applyFill="1" applyBorder="1" applyAlignment="1">
      <alignment horizontal="center" vertical="center" wrapText="1"/>
    </xf>
    <xf numFmtId="0" fontId="10" fillId="16" borderId="8" xfId="0" applyFont="1" applyFill="1" applyBorder="1" applyAlignment="1">
      <alignment horizontal="center" vertical="center" wrapText="1"/>
    </xf>
  </cellXfs>
  <cellStyles count="7">
    <cellStyle name="Normal" xfId="0" builtinId="0"/>
    <cellStyle name="Normal 3" xfId="3" xr:uid="{F6E7DACE-C1EE-466D-9490-32E1B78FFFAD}"/>
    <cellStyle name="Normal 4" xfId="1" xr:uid="{09CD4ADB-5178-4A0E-9547-AE553424D294}"/>
    <cellStyle name="Porcentagem" xfId="2" builtinId="5"/>
    <cellStyle name="Porcentagem 2" xfId="5" xr:uid="{D19AC3D9-C8FB-4727-9A15-C32272A587DE}"/>
    <cellStyle name="Vírgula" xfId="6" builtinId="3"/>
    <cellStyle name="Vírgula 2" xfId="4" xr:uid="{C0CD219F-8AEE-492D-A331-F78BE57F34EC}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11907</xdr:colOff>
      <xdr:row>0</xdr:row>
      <xdr:rowOff>118269</xdr:rowOff>
    </xdr:from>
    <xdr:to>
      <xdr:col>0</xdr:col>
      <xdr:colOff>1306355</xdr:colOff>
      <xdr:row>0</xdr:row>
      <xdr:rowOff>599811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B5801C-E515-4FEF-95E6-FB01E5937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7" y="118269"/>
          <a:ext cx="1288098" cy="481542"/>
        </a:xfrm>
        <a:prstGeom prst="rect">
          <a:avLst/>
        </a:prstGeom>
      </xdr:spPr>
    </xdr:pic>
    <xdr:clientData/>
  </xdr:twoCellAnchor>
  <xdr:twoCellAnchor editAs="oneCell">
    <xdr:from>
      <xdr:col>1</xdr:col>
      <xdr:colOff>8731</xdr:colOff>
      <xdr:row>0</xdr:row>
      <xdr:rowOff>130968</xdr:rowOff>
    </xdr:from>
    <xdr:to>
      <xdr:col>2</xdr:col>
      <xdr:colOff>1553369</xdr:colOff>
      <xdr:row>0</xdr:row>
      <xdr:rowOff>690088</xdr:rowOff>
    </xdr:to>
    <xdr:pic>
      <xdr:nvPicPr>
        <xdr:cNvPr id="3" name="Imagem 2" descr="Texto&#10;&#10;O conteúdo gerado por IA pode estar incorreto.">
          <a:extLst>
            <a:ext uri="{FF2B5EF4-FFF2-40B4-BE49-F238E27FC236}">
              <a16:creationId xmlns:a16="http://schemas.microsoft.com/office/drawing/2014/main" id="{2A223965-AAC2-4C2A-BC8F-543721D7E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106" y="130968"/>
          <a:ext cx="3509169" cy="559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1284923</xdr:colOff>
      <xdr:row>1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EDC3CF-A411-4F35-88AB-B7830E656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8098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5256792</xdr:colOff>
      <xdr:row>0</xdr:row>
      <xdr:rowOff>0</xdr:rowOff>
    </xdr:from>
    <xdr:to>
      <xdr:col>2</xdr:col>
      <xdr:colOff>1049017</xdr:colOff>
      <xdr:row>0</xdr:row>
      <xdr:rowOff>618814</xdr:rowOff>
    </xdr:to>
    <xdr:pic>
      <xdr:nvPicPr>
        <xdr:cNvPr id="3" name="Imagem 2" descr="Texto&#10;&#10;O conteúdo gerado por IA pode estar incorreto.">
          <a:extLst>
            <a:ext uri="{FF2B5EF4-FFF2-40B4-BE49-F238E27FC236}">
              <a16:creationId xmlns:a16="http://schemas.microsoft.com/office/drawing/2014/main" id="{131F33A5-EC43-416C-BF9C-55887632D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6792" y="0"/>
          <a:ext cx="3168292" cy="618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263E-5420-4ADC-9434-5449D49F705D}">
  <sheetPr>
    <pageSetUpPr fitToPage="1"/>
  </sheetPr>
  <dimension ref="A1:E142"/>
  <sheetViews>
    <sheetView tabSelected="1" zoomScale="70" zoomScaleNormal="70" workbookViewId="0">
      <selection activeCell="M133" sqref="M133"/>
    </sheetView>
  </sheetViews>
  <sheetFormatPr defaultColWidth="8.7265625" defaultRowHeight="15.5" x14ac:dyDescent="0.35"/>
  <cols>
    <col min="1" max="1" width="73.54296875" style="1" customWidth="1"/>
    <col min="2" max="2" width="29.453125" style="5" customWidth="1"/>
    <col min="3" max="3" width="28.54296875" style="5" customWidth="1"/>
    <col min="4" max="4" width="13.54296875" style="5" customWidth="1"/>
    <col min="5" max="5" width="8.7265625" style="66"/>
    <col min="6" max="16384" width="8.7265625" style="5"/>
  </cols>
  <sheetData>
    <row r="1" spans="1:4" ht="60" customHeight="1" x14ac:dyDescent="0.35">
      <c r="A1" s="103"/>
      <c r="B1" s="104"/>
      <c r="C1" s="105"/>
    </row>
    <row r="2" spans="1:4" ht="18.75" customHeight="1" x14ac:dyDescent="0.35">
      <c r="A2" s="106" t="s">
        <v>7</v>
      </c>
      <c r="B2" s="106"/>
      <c r="C2" s="106"/>
    </row>
    <row r="3" spans="1:4" ht="18.75" customHeight="1" x14ac:dyDescent="0.35">
      <c r="A3" s="107" t="s">
        <v>168</v>
      </c>
      <c r="B3" s="107"/>
      <c r="C3" s="107"/>
    </row>
    <row r="4" spans="1:4" ht="30" customHeight="1" x14ac:dyDescent="0.35">
      <c r="A4" s="45" t="s">
        <v>0</v>
      </c>
      <c r="B4" s="45" t="s">
        <v>142</v>
      </c>
      <c r="C4" s="51" t="s">
        <v>169</v>
      </c>
      <c r="D4" s="44"/>
    </row>
    <row r="5" spans="1:4" x14ac:dyDescent="0.35">
      <c r="A5" s="14" t="s">
        <v>1</v>
      </c>
      <c r="B5" s="6">
        <v>186</v>
      </c>
      <c r="C5" s="67">
        <v>400</v>
      </c>
      <c r="D5" s="8"/>
    </row>
    <row r="6" spans="1:4" x14ac:dyDescent="0.35">
      <c r="A6" s="14" t="s">
        <v>2</v>
      </c>
      <c r="B6" s="6">
        <v>353</v>
      </c>
      <c r="C6" s="67">
        <v>201</v>
      </c>
      <c r="D6" s="8"/>
    </row>
    <row r="7" spans="1:4" x14ac:dyDescent="0.35">
      <c r="A7" s="14" t="s">
        <v>3</v>
      </c>
      <c r="B7" s="6">
        <v>52</v>
      </c>
      <c r="C7" s="67">
        <v>57</v>
      </c>
      <c r="D7" s="8"/>
    </row>
    <row r="8" spans="1:4" x14ac:dyDescent="0.35">
      <c r="A8" s="14" t="s">
        <v>4</v>
      </c>
      <c r="B8" s="6">
        <v>10</v>
      </c>
      <c r="C8" s="67">
        <v>10</v>
      </c>
      <c r="D8" s="8"/>
    </row>
    <row r="9" spans="1:4" x14ac:dyDescent="0.35">
      <c r="A9" s="14" t="s">
        <v>5</v>
      </c>
      <c r="B9" s="6">
        <v>114</v>
      </c>
      <c r="C9" s="67">
        <v>110</v>
      </c>
      <c r="D9" s="8"/>
    </row>
    <row r="10" spans="1:4" x14ac:dyDescent="0.35">
      <c r="A10" s="14" t="s">
        <v>6</v>
      </c>
      <c r="B10" s="6">
        <v>17</v>
      </c>
      <c r="C10" s="67">
        <v>17</v>
      </c>
      <c r="D10" s="8"/>
    </row>
    <row r="11" spans="1:4" x14ac:dyDescent="0.35">
      <c r="A11" s="3" t="s">
        <v>14</v>
      </c>
      <c r="B11" s="6">
        <f>SUM(B5:B10)</f>
        <v>732</v>
      </c>
      <c r="C11" s="6">
        <f>SUM(C5:C10)</f>
        <v>795</v>
      </c>
      <c r="D11" s="8"/>
    </row>
    <row r="12" spans="1:4" x14ac:dyDescent="0.35">
      <c r="A12" s="98"/>
      <c r="B12" s="98"/>
      <c r="C12" s="98"/>
    </row>
    <row r="13" spans="1:4" x14ac:dyDescent="0.35">
      <c r="A13" s="52" t="s">
        <v>8</v>
      </c>
      <c r="B13" s="53" t="s">
        <v>142</v>
      </c>
      <c r="C13" s="51" t="s">
        <v>169</v>
      </c>
    </row>
    <row r="14" spans="1:4" x14ac:dyDescent="0.35">
      <c r="A14" s="13" t="s">
        <v>9</v>
      </c>
      <c r="B14" s="9">
        <v>258</v>
      </c>
      <c r="C14" s="68">
        <v>263</v>
      </c>
      <c r="D14" s="8"/>
    </row>
    <row r="15" spans="1:4" x14ac:dyDescent="0.35">
      <c r="A15" s="98"/>
      <c r="B15" s="98"/>
      <c r="C15" s="98"/>
      <c r="D15" s="8"/>
    </row>
    <row r="16" spans="1:4" x14ac:dyDescent="0.35">
      <c r="A16" s="53" t="s">
        <v>10</v>
      </c>
      <c r="B16" s="53" t="s">
        <v>142</v>
      </c>
      <c r="C16" s="51" t="s">
        <v>169</v>
      </c>
      <c r="D16" s="8"/>
    </row>
    <row r="17" spans="1:4" x14ac:dyDescent="0.35">
      <c r="A17" s="17" t="s">
        <v>11</v>
      </c>
      <c r="B17" s="6">
        <v>96</v>
      </c>
      <c r="C17" s="68">
        <v>38</v>
      </c>
      <c r="D17" s="8"/>
    </row>
    <row r="18" spans="1:4" ht="31" x14ac:dyDescent="0.35">
      <c r="A18" s="17" t="s">
        <v>12</v>
      </c>
      <c r="B18" s="6">
        <v>48</v>
      </c>
      <c r="C18" s="69">
        <v>22</v>
      </c>
      <c r="D18" s="8"/>
    </row>
    <row r="19" spans="1:4" x14ac:dyDescent="0.35">
      <c r="A19" s="17" t="s">
        <v>13</v>
      </c>
      <c r="B19" s="6">
        <v>32</v>
      </c>
      <c r="C19" s="68">
        <v>11</v>
      </c>
      <c r="D19" s="8"/>
    </row>
    <row r="20" spans="1:4" x14ac:dyDescent="0.35">
      <c r="A20" s="3" t="s">
        <v>14</v>
      </c>
      <c r="B20" s="10">
        <f>SUM(B17:B19)</f>
        <v>176</v>
      </c>
      <c r="C20" s="10">
        <f>SUM(C17:C19)</f>
        <v>71</v>
      </c>
      <c r="D20" s="8"/>
    </row>
    <row r="21" spans="1:4" x14ac:dyDescent="0.35">
      <c r="A21" s="108"/>
      <c r="B21" s="108"/>
      <c r="C21" s="108"/>
      <c r="D21" s="30"/>
    </row>
    <row r="22" spans="1:4" x14ac:dyDescent="0.35">
      <c r="A22" s="54" t="s">
        <v>15</v>
      </c>
      <c r="B22" s="45" t="s">
        <v>140</v>
      </c>
      <c r="C22" s="51" t="s">
        <v>169</v>
      </c>
      <c r="D22" s="30"/>
    </row>
    <row r="23" spans="1:4" x14ac:dyDescent="0.35">
      <c r="A23" s="16" t="s">
        <v>16</v>
      </c>
      <c r="B23" s="108">
        <v>176</v>
      </c>
      <c r="C23" s="67">
        <v>3</v>
      </c>
      <c r="D23" s="8"/>
    </row>
    <row r="24" spans="1:4" x14ac:dyDescent="0.35">
      <c r="A24" s="16" t="s">
        <v>17</v>
      </c>
      <c r="B24" s="108"/>
      <c r="C24" s="67">
        <v>13</v>
      </c>
      <c r="D24" s="8"/>
    </row>
    <row r="25" spans="1:4" x14ac:dyDescent="0.35">
      <c r="A25" s="16" t="s">
        <v>18</v>
      </c>
      <c r="B25" s="108"/>
      <c r="C25" s="67">
        <v>15</v>
      </c>
      <c r="D25" s="8"/>
    </row>
    <row r="26" spans="1:4" x14ac:dyDescent="0.35">
      <c r="A26" s="16" t="s">
        <v>19</v>
      </c>
      <c r="B26" s="108"/>
      <c r="C26" s="67">
        <v>27</v>
      </c>
      <c r="D26" s="8"/>
    </row>
    <row r="27" spans="1:4" x14ac:dyDescent="0.35">
      <c r="A27" s="16" t="s">
        <v>21</v>
      </c>
      <c r="B27" s="108"/>
      <c r="C27" s="67">
        <v>5</v>
      </c>
      <c r="D27" s="8"/>
    </row>
    <row r="28" spans="1:4" x14ac:dyDescent="0.35">
      <c r="A28" s="16" t="s">
        <v>22</v>
      </c>
      <c r="B28" s="108"/>
      <c r="C28" s="67">
        <v>0</v>
      </c>
      <c r="D28" s="8"/>
    </row>
    <row r="29" spans="1:4" x14ac:dyDescent="0.35">
      <c r="A29" s="16" t="s">
        <v>23</v>
      </c>
      <c r="B29" s="108"/>
      <c r="C29" s="67">
        <v>8</v>
      </c>
      <c r="D29" s="8"/>
    </row>
    <row r="30" spans="1:4" x14ac:dyDescent="0.35">
      <c r="A30" s="3" t="s">
        <v>14</v>
      </c>
      <c r="B30" s="108"/>
      <c r="C30" s="18">
        <f>SUM(C23:C29)</f>
        <v>71</v>
      </c>
      <c r="D30" s="8"/>
    </row>
    <row r="31" spans="1:4" x14ac:dyDescent="0.35">
      <c r="A31" s="108"/>
      <c r="B31" s="108"/>
      <c r="C31" s="108"/>
    </row>
    <row r="32" spans="1:4" ht="32.25" customHeight="1" x14ac:dyDescent="0.35">
      <c r="A32" s="109" t="s">
        <v>24</v>
      </c>
      <c r="B32" s="45" t="s">
        <v>140</v>
      </c>
      <c r="C32" s="51" t="s">
        <v>169</v>
      </c>
    </row>
    <row r="33" spans="1:4" ht="18" customHeight="1" x14ac:dyDescent="0.35">
      <c r="A33" s="109"/>
      <c r="B33" s="11" t="s">
        <v>25</v>
      </c>
      <c r="C33" s="70">
        <v>234</v>
      </c>
    </row>
    <row r="34" spans="1:4" ht="10.5" customHeight="1" x14ac:dyDescent="0.35">
      <c r="A34" s="108"/>
      <c r="B34" s="108"/>
      <c r="C34" s="108"/>
    </row>
    <row r="35" spans="1:4" ht="30" customHeight="1" x14ac:dyDescent="0.35">
      <c r="A35" s="55" t="s">
        <v>26</v>
      </c>
      <c r="B35" s="45" t="s">
        <v>140</v>
      </c>
      <c r="C35" s="51" t="s">
        <v>169</v>
      </c>
    </row>
    <row r="36" spans="1:4" ht="21" customHeight="1" x14ac:dyDescent="0.35">
      <c r="A36" s="16" t="s">
        <v>16</v>
      </c>
      <c r="B36" s="110" t="s">
        <v>25</v>
      </c>
      <c r="C36" s="67">
        <v>4</v>
      </c>
    </row>
    <row r="37" spans="1:4" ht="21" customHeight="1" x14ac:dyDescent="0.35">
      <c r="A37" s="15" t="s">
        <v>27</v>
      </c>
      <c r="B37" s="110"/>
      <c r="C37" s="67">
        <v>52</v>
      </c>
    </row>
    <row r="38" spans="1:4" ht="21" customHeight="1" x14ac:dyDescent="0.35">
      <c r="A38" s="15" t="s">
        <v>18</v>
      </c>
      <c r="B38" s="110"/>
      <c r="C38" s="67">
        <v>1</v>
      </c>
    </row>
    <row r="39" spans="1:4" ht="21" customHeight="1" x14ac:dyDescent="0.35">
      <c r="A39" s="15" t="s">
        <v>150</v>
      </c>
      <c r="B39" s="110"/>
      <c r="C39" s="67">
        <v>87</v>
      </c>
    </row>
    <row r="40" spans="1:4" x14ac:dyDescent="0.35">
      <c r="A40" s="16" t="s">
        <v>166</v>
      </c>
      <c r="B40" s="110"/>
      <c r="C40" s="67"/>
    </row>
    <row r="41" spans="1:4" x14ac:dyDescent="0.35">
      <c r="A41" s="16" t="s">
        <v>21</v>
      </c>
      <c r="B41" s="110"/>
      <c r="C41" s="67">
        <v>85</v>
      </c>
    </row>
    <row r="42" spans="1:4" x14ac:dyDescent="0.35">
      <c r="A42" s="16" t="s">
        <v>23</v>
      </c>
      <c r="B42" s="110"/>
      <c r="C42" s="67">
        <v>5</v>
      </c>
    </row>
    <row r="43" spans="1:4" x14ac:dyDescent="0.35">
      <c r="A43" s="3" t="s">
        <v>14</v>
      </c>
      <c r="B43" s="110"/>
      <c r="C43" s="11">
        <f>SUM(C36:C42)</f>
        <v>234</v>
      </c>
    </row>
    <row r="44" spans="1:4" ht="18.75" customHeight="1" x14ac:dyDescent="0.35">
      <c r="A44" s="98"/>
      <c r="B44" s="98"/>
      <c r="C44" s="98"/>
    </row>
    <row r="45" spans="1:4" ht="28.5" customHeight="1" x14ac:dyDescent="0.35">
      <c r="A45" s="52" t="s">
        <v>28</v>
      </c>
      <c r="B45" s="45" t="s">
        <v>140</v>
      </c>
      <c r="C45" s="51" t="s">
        <v>169</v>
      </c>
    </row>
    <row r="46" spans="1:4" ht="21" customHeight="1" x14ac:dyDescent="0.35">
      <c r="A46" s="14" t="s">
        <v>29</v>
      </c>
      <c r="B46" s="12">
        <v>1700</v>
      </c>
      <c r="C46" s="71">
        <v>1502</v>
      </c>
      <c r="D46" s="8"/>
    </row>
    <row r="47" spans="1:4" ht="20.25" customHeight="1" x14ac:dyDescent="0.35">
      <c r="A47" s="14" t="s">
        <v>30</v>
      </c>
      <c r="B47" s="12">
        <v>1300</v>
      </c>
      <c r="C47" s="72">
        <f>C83</f>
        <v>2451</v>
      </c>
      <c r="D47" s="8"/>
    </row>
    <row r="48" spans="1:4" ht="18.75" customHeight="1" x14ac:dyDescent="0.35">
      <c r="A48" s="14" t="s">
        <v>31</v>
      </c>
      <c r="B48" s="6">
        <v>72</v>
      </c>
      <c r="C48" s="72" t="s">
        <v>171</v>
      </c>
      <c r="D48" s="8"/>
    </row>
    <row r="49" spans="1:4" ht="18.75" customHeight="1" x14ac:dyDescent="0.35">
      <c r="A49" s="14" t="s">
        <v>14</v>
      </c>
      <c r="B49" s="12">
        <f>SUM(B46:B48)</f>
        <v>3072</v>
      </c>
      <c r="C49" s="12">
        <f>SUM(C46:C48)</f>
        <v>3953</v>
      </c>
      <c r="D49" s="8"/>
    </row>
    <row r="50" spans="1:4" ht="18.75" customHeight="1" x14ac:dyDescent="0.35">
      <c r="A50" s="99"/>
      <c r="B50" s="99"/>
      <c r="C50" s="99"/>
    </row>
    <row r="51" spans="1:4" ht="32.25" customHeight="1" x14ac:dyDescent="0.35">
      <c r="A51" s="45" t="s">
        <v>32</v>
      </c>
      <c r="B51" s="45" t="s">
        <v>139</v>
      </c>
      <c r="C51" s="51" t="s">
        <v>169</v>
      </c>
    </row>
    <row r="52" spans="1:4" ht="18.75" customHeight="1" x14ac:dyDescent="0.35">
      <c r="A52" s="14" t="s">
        <v>33</v>
      </c>
      <c r="B52" s="101">
        <v>1700</v>
      </c>
      <c r="C52" s="73">
        <v>97</v>
      </c>
    </row>
    <row r="53" spans="1:4" ht="18.75" customHeight="1" x14ac:dyDescent="0.35">
      <c r="A53" s="14" t="s">
        <v>34</v>
      </c>
      <c r="B53" s="101"/>
      <c r="C53" s="73">
        <v>42</v>
      </c>
    </row>
    <row r="54" spans="1:4" ht="18.75" customHeight="1" x14ac:dyDescent="0.35">
      <c r="A54" s="14" t="s">
        <v>27</v>
      </c>
      <c r="B54" s="101"/>
      <c r="C54" s="73">
        <v>128</v>
      </c>
    </row>
    <row r="55" spans="1:4" ht="18.75" customHeight="1" x14ac:dyDescent="0.35">
      <c r="A55" s="14" t="s">
        <v>35</v>
      </c>
      <c r="B55" s="101"/>
      <c r="C55" s="73" t="s">
        <v>171</v>
      </c>
    </row>
    <row r="56" spans="1:4" ht="18.75" customHeight="1" x14ac:dyDescent="0.35">
      <c r="A56" s="14" t="s">
        <v>36</v>
      </c>
      <c r="B56" s="101"/>
      <c r="C56" s="73" t="s">
        <v>171</v>
      </c>
    </row>
    <row r="57" spans="1:4" ht="18.75" customHeight="1" x14ac:dyDescent="0.35">
      <c r="A57" s="14" t="s">
        <v>19</v>
      </c>
      <c r="B57" s="101"/>
      <c r="C57" s="73">
        <v>121</v>
      </c>
    </row>
    <row r="58" spans="1:4" ht="18.75" customHeight="1" x14ac:dyDescent="0.35">
      <c r="A58" s="14" t="s">
        <v>37</v>
      </c>
      <c r="B58" s="101"/>
      <c r="C58" s="73">
        <v>137</v>
      </c>
    </row>
    <row r="59" spans="1:4" ht="18.75" customHeight="1" x14ac:dyDescent="0.35">
      <c r="A59" s="14" t="s">
        <v>38</v>
      </c>
      <c r="B59" s="101"/>
      <c r="C59" s="73" t="s">
        <v>171</v>
      </c>
    </row>
    <row r="60" spans="1:4" ht="18.75" customHeight="1" x14ac:dyDescent="0.35">
      <c r="A60" s="14" t="s">
        <v>20</v>
      </c>
      <c r="B60" s="101"/>
      <c r="C60" s="73">
        <v>544</v>
      </c>
    </row>
    <row r="61" spans="1:4" ht="18.75" customHeight="1" x14ac:dyDescent="0.35">
      <c r="A61" s="14" t="s">
        <v>39</v>
      </c>
      <c r="B61" s="101"/>
      <c r="C61" s="73">
        <v>340</v>
      </c>
    </row>
    <row r="62" spans="1:4" ht="18.75" customHeight="1" x14ac:dyDescent="0.35">
      <c r="A62" s="14" t="s">
        <v>40</v>
      </c>
      <c r="B62" s="101"/>
      <c r="C62" s="73">
        <v>15</v>
      </c>
    </row>
    <row r="63" spans="1:4" ht="18.75" customHeight="1" x14ac:dyDescent="0.35">
      <c r="A63" s="14" t="s">
        <v>41</v>
      </c>
      <c r="B63" s="101"/>
      <c r="C63" s="73">
        <v>13</v>
      </c>
    </row>
    <row r="64" spans="1:4" ht="18.75" customHeight="1" x14ac:dyDescent="0.35">
      <c r="A64" s="14" t="s">
        <v>42</v>
      </c>
      <c r="B64" s="101"/>
      <c r="C64" s="73" t="s">
        <v>171</v>
      </c>
    </row>
    <row r="65" spans="1:4" ht="18.75" customHeight="1" x14ac:dyDescent="0.35">
      <c r="A65" s="14" t="s">
        <v>23</v>
      </c>
      <c r="B65" s="101"/>
      <c r="C65" s="73">
        <v>65</v>
      </c>
    </row>
    <row r="66" spans="1:4" ht="18.75" customHeight="1" x14ac:dyDescent="0.35">
      <c r="A66" s="3" t="s">
        <v>14</v>
      </c>
      <c r="B66" s="101"/>
      <c r="C66" s="41">
        <f>SUM(C52:C65)</f>
        <v>1502</v>
      </c>
      <c r="D66" s="27"/>
    </row>
    <row r="67" spans="1:4" ht="18.75" customHeight="1" x14ac:dyDescent="0.35">
      <c r="A67" s="3"/>
      <c r="B67" s="28"/>
      <c r="C67" s="2"/>
    </row>
    <row r="68" spans="1:4" ht="32.25" customHeight="1" x14ac:dyDescent="0.35">
      <c r="A68" s="45" t="s">
        <v>32</v>
      </c>
      <c r="B68" s="56" t="s">
        <v>158</v>
      </c>
      <c r="C68" s="51" t="s">
        <v>169</v>
      </c>
    </row>
    <row r="69" spans="1:4" x14ac:dyDescent="0.35">
      <c r="A69" s="31" t="s">
        <v>151</v>
      </c>
      <c r="B69" s="95" t="s">
        <v>25</v>
      </c>
      <c r="C69" s="74">
        <v>301</v>
      </c>
    </row>
    <row r="70" spans="1:4" x14ac:dyDescent="0.35">
      <c r="A70" s="31" t="s">
        <v>152</v>
      </c>
      <c r="B70" s="96"/>
      <c r="C70" s="75">
        <v>50</v>
      </c>
    </row>
    <row r="71" spans="1:4" ht="24" customHeight="1" x14ac:dyDescent="0.35">
      <c r="A71" s="3" t="s">
        <v>14</v>
      </c>
      <c r="B71" s="97"/>
      <c r="C71" s="39">
        <f>SUM(C69:C70)</f>
        <v>351</v>
      </c>
    </row>
    <row r="72" spans="1:4" ht="24" customHeight="1" x14ac:dyDescent="0.35">
      <c r="A72" s="3"/>
      <c r="B72" s="7"/>
      <c r="C72" s="39"/>
    </row>
    <row r="73" spans="1:4" ht="30.75" customHeight="1" x14ac:dyDescent="0.35">
      <c r="A73" s="45" t="s">
        <v>43</v>
      </c>
      <c r="B73" s="45" t="s">
        <v>140</v>
      </c>
      <c r="C73" s="51" t="s">
        <v>169</v>
      </c>
    </row>
    <row r="74" spans="1:4" ht="18.75" customHeight="1" x14ac:dyDescent="0.35">
      <c r="A74" s="14" t="s">
        <v>16</v>
      </c>
      <c r="B74" s="101">
        <v>1300</v>
      </c>
      <c r="C74" s="72">
        <v>24</v>
      </c>
    </row>
    <row r="75" spans="1:4" ht="18.75" customHeight="1" x14ac:dyDescent="0.35">
      <c r="A75" s="14" t="s">
        <v>44</v>
      </c>
      <c r="B75" s="101"/>
      <c r="C75" s="76">
        <v>1820</v>
      </c>
    </row>
    <row r="76" spans="1:4" ht="18.75" customHeight="1" x14ac:dyDescent="0.35">
      <c r="A76" s="14" t="s">
        <v>45</v>
      </c>
      <c r="B76" s="101"/>
      <c r="C76" s="72">
        <v>466</v>
      </c>
    </row>
    <row r="77" spans="1:4" ht="18.75" customHeight="1" x14ac:dyDescent="0.35">
      <c r="A77" s="14" t="s">
        <v>46</v>
      </c>
      <c r="B77" s="101"/>
      <c r="C77" s="72">
        <v>141</v>
      </c>
    </row>
    <row r="78" spans="1:4" ht="18.75" customHeight="1" x14ac:dyDescent="0.35">
      <c r="A78" s="14" t="s">
        <v>47</v>
      </c>
      <c r="B78" s="101"/>
      <c r="C78" s="72" t="s">
        <v>171</v>
      </c>
    </row>
    <row r="79" spans="1:4" ht="18.75" customHeight="1" x14ac:dyDescent="0.35">
      <c r="A79" s="14" t="s">
        <v>48</v>
      </c>
      <c r="B79" s="101"/>
      <c r="C79" s="72" t="s">
        <v>171</v>
      </c>
    </row>
    <row r="80" spans="1:4" ht="18.75" customHeight="1" x14ac:dyDescent="0.35">
      <c r="A80" s="14" t="s">
        <v>49</v>
      </c>
      <c r="B80" s="101"/>
      <c r="C80" s="72" t="s">
        <v>171</v>
      </c>
    </row>
    <row r="81" spans="1:4" ht="18.75" customHeight="1" x14ac:dyDescent="0.35">
      <c r="A81" s="14" t="s">
        <v>50</v>
      </c>
      <c r="B81" s="101"/>
      <c r="C81" s="72" t="s">
        <v>171</v>
      </c>
    </row>
    <row r="82" spans="1:4" ht="18.75" customHeight="1" x14ac:dyDescent="0.35">
      <c r="A82" s="14" t="s">
        <v>51</v>
      </c>
      <c r="B82" s="101"/>
      <c r="C82" s="72" t="s">
        <v>171</v>
      </c>
    </row>
    <row r="83" spans="1:4" ht="18.75" customHeight="1" x14ac:dyDescent="0.35">
      <c r="A83" s="3" t="s">
        <v>14</v>
      </c>
      <c r="B83" s="101"/>
      <c r="C83" s="6">
        <f>SUM(C74:C77)</f>
        <v>2451</v>
      </c>
      <c r="D83" s="27"/>
    </row>
    <row r="84" spans="1:4" ht="17.25" customHeight="1" x14ac:dyDescent="0.35">
      <c r="A84" s="98"/>
      <c r="B84" s="98"/>
      <c r="C84" s="98"/>
    </row>
    <row r="85" spans="1:4" ht="29.25" customHeight="1" x14ac:dyDescent="0.35">
      <c r="A85" s="54" t="s">
        <v>52</v>
      </c>
      <c r="B85" s="45" t="s">
        <v>139</v>
      </c>
      <c r="C85" s="51" t="s">
        <v>169</v>
      </c>
    </row>
    <row r="86" spans="1:4" ht="18" customHeight="1" x14ac:dyDescent="0.35">
      <c r="A86" s="14" t="s">
        <v>53</v>
      </c>
      <c r="B86" s="6">
        <v>25</v>
      </c>
      <c r="C86" s="72">
        <v>15</v>
      </c>
      <c r="D86" s="8"/>
    </row>
    <row r="87" spans="1:4" ht="18" customHeight="1" x14ac:dyDescent="0.35">
      <c r="A87" s="14" t="s">
        <v>57</v>
      </c>
      <c r="B87" s="6">
        <v>50</v>
      </c>
      <c r="C87" s="72" t="s">
        <v>171</v>
      </c>
      <c r="D87" s="8"/>
    </row>
    <row r="88" spans="1:4" ht="17.25" customHeight="1" x14ac:dyDescent="0.35">
      <c r="A88" s="14" t="s">
        <v>141</v>
      </c>
      <c r="B88" s="6">
        <v>100</v>
      </c>
      <c r="C88" s="72" t="s">
        <v>171</v>
      </c>
      <c r="D88" s="8"/>
    </row>
    <row r="89" spans="1:4" ht="18.75" customHeight="1" x14ac:dyDescent="0.35">
      <c r="A89" s="14" t="s">
        <v>54</v>
      </c>
      <c r="B89" s="6">
        <v>20</v>
      </c>
      <c r="C89" s="72">
        <v>221</v>
      </c>
      <c r="D89" s="8"/>
    </row>
    <row r="90" spans="1:4" ht="18.75" customHeight="1" x14ac:dyDescent="0.35">
      <c r="A90" s="14" t="s">
        <v>55</v>
      </c>
      <c r="B90" s="6">
        <v>30</v>
      </c>
      <c r="C90" s="72">
        <v>189</v>
      </c>
      <c r="D90" s="8"/>
    </row>
    <row r="91" spans="1:4" ht="18.75" customHeight="1" x14ac:dyDescent="0.35">
      <c r="A91" s="14" t="s">
        <v>56</v>
      </c>
      <c r="B91" s="6">
        <v>45</v>
      </c>
      <c r="C91" s="72">
        <v>48</v>
      </c>
      <c r="D91" s="8"/>
    </row>
    <row r="92" spans="1:4" ht="18.75" customHeight="1" x14ac:dyDescent="0.35">
      <c r="A92" s="3" t="s">
        <v>14</v>
      </c>
      <c r="B92" s="6">
        <f>SUM(B86:B91)</f>
        <v>270</v>
      </c>
      <c r="C92" s="6">
        <f>SUM(C86:C91)</f>
        <v>473</v>
      </c>
      <c r="D92" s="8"/>
    </row>
    <row r="93" spans="1:4" ht="17.25" customHeight="1" x14ac:dyDescent="0.35">
      <c r="A93" s="99"/>
      <c r="B93" s="99"/>
      <c r="C93" s="99"/>
    </row>
    <row r="94" spans="1:4" ht="27.75" customHeight="1" x14ac:dyDescent="0.35">
      <c r="A94" s="54" t="s">
        <v>58</v>
      </c>
      <c r="B94" s="45" t="s">
        <v>139</v>
      </c>
      <c r="C94" s="51" t="s">
        <v>169</v>
      </c>
    </row>
    <row r="95" spans="1:4" ht="18.75" customHeight="1" x14ac:dyDescent="0.35">
      <c r="A95" s="14" t="s">
        <v>59</v>
      </c>
      <c r="B95" s="100" t="s">
        <v>25</v>
      </c>
      <c r="C95" s="76">
        <v>25202</v>
      </c>
    </row>
    <row r="96" spans="1:4" ht="18.75" customHeight="1" x14ac:dyDescent="0.35">
      <c r="A96" s="14" t="s">
        <v>60</v>
      </c>
      <c r="B96" s="100"/>
      <c r="C96" s="72">
        <v>81</v>
      </c>
    </row>
    <row r="97" spans="1:4" ht="18.75" customHeight="1" x14ac:dyDescent="0.35">
      <c r="A97" s="14" t="s">
        <v>153</v>
      </c>
      <c r="B97" s="100"/>
      <c r="C97" s="72">
        <v>45</v>
      </c>
    </row>
    <row r="98" spans="1:4" ht="18.75" customHeight="1" x14ac:dyDescent="0.35">
      <c r="A98" s="14" t="s">
        <v>61</v>
      </c>
      <c r="B98" s="100"/>
      <c r="C98" s="72">
        <v>239</v>
      </c>
    </row>
    <row r="99" spans="1:4" ht="18.75" customHeight="1" x14ac:dyDescent="0.35">
      <c r="A99" s="14" t="s">
        <v>62</v>
      </c>
      <c r="B99" s="100"/>
      <c r="C99" s="76">
        <v>2000</v>
      </c>
    </row>
    <row r="100" spans="1:4" ht="18.75" customHeight="1" x14ac:dyDescent="0.35">
      <c r="A100" s="14" t="s">
        <v>63</v>
      </c>
      <c r="B100" s="100"/>
      <c r="C100" s="76">
        <v>2189</v>
      </c>
    </row>
    <row r="101" spans="1:4" ht="18.75" customHeight="1" x14ac:dyDescent="0.35">
      <c r="A101" s="14" t="s">
        <v>64</v>
      </c>
      <c r="B101" s="100"/>
      <c r="C101" s="72">
        <v>447</v>
      </c>
    </row>
    <row r="102" spans="1:4" ht="18.75" customHeight="1" x14ac:dyDescent="0.35">
      <c r="A102" s="14" t="s">
        <v>65</v>
      </c>
      <c r="B102" s="100"/>
      <c r="C102" s="76">
        <v>2521</v>
      </c>
    </row>
    <row r="103" spans="1:4" ht="18.75" customHeight="1" x14ac:dyDescent="0.35">
      <c r="A103" s="14" t="s">
        <v>66</v>
      </c>
      <c r="B103" s="100"/>
      <c r="C103" s="72">
        <v>103</v>
      </c>
    </row>
    <row r="104" spans="1:4" ht="18.75" customHeight="1" x14ac:dyDescent="0.35">
      <c r="A104" s="14" t="s">
        <v>49</v>
      </c>
      <c r="B104" s="100"/>
      <c r="C104" s="76">
        <v>545</v>
      </c>
    </row>
    <row r="105" spans="1:4" ht="18.75" customHeight="1" x14ac:dyDescent="0.35">
      <c r="A105" s="14" t="s">
        <v>67</v>
      </c>
      <c r="B105" s="100"/>
      <c r="C105" s="72">
        <v>172</v>
      </c>
    </row>
    <row r="106" spans="1:4" ht="18.75" customHeight="1" x14ac:dyDescent="0.35">
      <c r="A106" s="6" t="s">
        <v>14</v>
      </c>
      <c r="B106" s="100"/>
      <c r="C106" s="12">
        <f>SUM(C95:C105)</f>
        <v>33544</v>
      </c>
    </row>
    <row r="107" spans="1:4" ht="66" customHeight="1" x14ac:dyDescent="0.35">
      <c r="A107" s="98"/>
      <c r="B107" s="98"/>
      <c r="C107" s="98"/>
    </row>
    <row r="108" spans="1:4" ht="29.25" customHeight="1" x14ac:dyDescent="0.35">
      <c r="A108" s="45" t="s">
        <v>68</v>
      </c>
      <c r="B108" s="45" t="s">
        <v>140</v>
      </c>
      <c r="C108" s="51" t="s">
        <v>169</v>
      </c>
    </row>
    <row r="109" spans="1:4" ht="18.75" customHeight="1" x14ac:dyDescent="0.35">
      <c r="A109" s="14" t="s">
        <v>16</v>
      </c>
      <c r="B109" s="100" t="s">
        <v>25</v>
      </c>
      <c r="C109" s="72">
        <f>2</f>
        <v>2</v>
      </c>
      <c r="D109" s="102"/>
    </row>
    <row r="110" spans="1:4" ht="18" customHeight="1" x14ac:dyDescent="0.35">
      <c r="A110" s="14" t="s">
        <v>27</v>
      </c>
      <c r="B110" s="100"/>
      <c r="C110" s="72" t="s">
        <v>171</v>
      </c>
      <c r="D110" s="102"/>
    </row>
    <row r="111" spans="1:4" ht="18" customHeight="1" x14ac:dyDescent="0.35">
      <c r="A111" s="14" t="s">
        <v>138</v>
      </c>
      <c r="B111" s="100"/>
      <c r="C111" s="76">
        <v>4359</v>
      </c>
      <c r="D111" s="102"/>
    </row>
    <row r="112" spans="1:4" ht="18.75" customHeight="1" x14ac:dyDescent="0.35">
      <c r="A112" s="14" t="s">
        <v>69</v>
      </c>
      <c r="B112" s="100"/>
      <c r="C112" s="72" t="s">
        <v>171</v>
      </c>
      <c r="D112" s="102"/>
    </row>
    <row r="113" spans="1:4" ht="18.75" customHeight="1" x14ac:dyDescent="0.35">
      <c r="A113" s="14" t="s">
        <v>39</v>
      </c>
      <c r="B113" s="100"/>
      <c r="C113" s="72" t="s">
        <v>171</v>
      </c>
      <c r="D113" s="102"/>
    </row>
    <row r="114" spans="1:4" ht="18.75" customHeight="1" x14ac:dyDescent="0.35">
      <c r="A114" s="14" t="s">
        <v>19</v>
      </c>
      <c r="B114" s="100"/>
      <c r="C114" s="72" t="s">
        <v>171</v>
      </c>
      <c r="D114" s="102"/>
    </row>
    <row r="115" spans="1:4" ht="18.75" customHeight="1" x14ac:dyDescent="0.35">
      <c r="A115" s="14" t="s">
        <v>156</v>
      </c>
      <c r="B115" s="100"/>
      <c r="C115" s="72">
        <f>8+144+1</f>
        <v>153</v>
      </c>
      <c r="D115" s="102"/>
    </row>
    <row r="116" spans="1:4" ht="19.5" customHeight="1" x14ac:dyDescent="0.35">
      <c r="A116" s="14" t="s">
        <v>70</v>
      </c>
      <c r="B116" s="100"/>
      <c r="C116" s="72">
        <f>2+546+2</f>
        <v>550</v>
      </c>
      <c r="D116" s="102"/>
    </row>
    <row r="117" spans="1:4" ht="19.5" customHeight="1" x14ac:dyDescent="0.35">
      <c r="A117" s="14" t="s">
        <v>71</v>
      </c>
      <c r="B117" s="100"/>
      <c r="C117" s="76">
        <f>25+2+2237</f>
        <v>2264</v>
      </c>
      <c r="D117" s="102"/>
    </row>
    <row r="118" spans="1:4" ht="19.5" customHeight="1" x14ac:dyDescent="0.35">
      <c r="A118" s="14" t="s">
        <v>23</v>
      </c>
      <c r="B118" s="100"/>
      <c r="C118" s="72">
        <f>1</f>
        <v>1</v>
      </c>
      <c r="D118" s="102"/>
    </row>
    <row r="119" spans="1:4" ht="19.5" customHeight="1" x14ac:dyDescent="0.35">
      <c r="A119" s="14" t="s">
        <v>154</v>
      </c>
      <c r="B119" s="100"/>
      <c r="C119" s="72" t="s">
        <v>171</v>
      </c>
      <c r="D119" s="102"/>
    </row>
    <row r="120" spans="1:4" ht="19.5" customHeight="1" x14ac:dyDescent="0.35">
      <c r="A120" s="14" t="s">
        <v>14</v>
      </c>
      <c r="B120" s="100"/>
      <c r="C120" s="40">
        <f>SUM(C109:C119)</f>
        <v>7329</v>
      </c>
      <c r="D120" s="102"/>
    </row>
    <row r="121" spans="1:4" ht="17.25" customHeight="1" x14ac:dyDescent="0.35">
      <c r="A121" s="98"/>
      <c r="B121" s="98"/>
      <c r="C121" s="98"/>
      <c r="D121" s="102"/>
    </row>
    <row r="122" spans="1:4" ht="29.25" customHeight="1" x14ac:dyDescent="0.35">
      <c r="A122" s="51" t="s">
        <v>72</v>
      </c>
      <c r="B122" s="45" t="s">
        <v>139</v>
      </c>
      <c r="C122" s="51" t="s">
        <v>167</v>
      </c>
      <c r="D122" s="102"/>
    </row>
    <row r="123" spans="1:4" ht="31.5" customHeight="1" x14ac:dyDescent="0.35">
      <c r="A123" s="57" t="s">
        <v>73</v>
      </c>
      <c r="B123" s="9" t="s">
        <v>74</v>
      </c>
      <c r="C123" s="65">
        <v>30309</v>
      </c>
      <c r="D123" s="46"/>
    </row>
    <row r="124" spans="1:4" ht="18.75" customHeight="1" x14ac:dyDescent="0.35">
      <c r="A124" s="98"/>
      <c r="B124" s="98"/>
      <c r="C124" s="98"/>
    </row>
    <row r="125" spans="1:4" ht="27" customHeight="1" x14ac:dyDescent="0.35">
      <c r="A125" s="51" t="s">
        <v>75</v>
      </c>
      <c r="B125" s="45" t="s">
        <v>140</v>
      </c>
      <c r="C125" s="51" t="s">
        <v>169</v>
      </c>
    </row>
    <row r="126" spans="1:4" ht="20.25" customHeight="1" x14ac:dyDescent="0.35">
      <c r="A126" s="22" t="s">
        <v>76</v>
      </c>
      <c r="B126" s="100" t="s">
        <v>74</v>
      </c>
      <c r="C126" s="76">
        <v>2931</v>
      </c>
    </row>
    <row r="127" spans="1:4" ht="19.5" customHeight="1" x14ac:dyDescent="0.35">
      <c r="A127" s="22" t="s">
        <v>77</v>
      </c>
      <c r="B127" s="100"/>
      <c r="C127" s="76">
        <v>4398</v>
      </c>
    </row>
    <row r="128" spans="1:4" ht="17.25" customHeight="1" x14ac:dyDescent="0.35">
      <c r="A128" s="32" t="s">
        <v>14</v>
      </c>
      <c r="B128" s="100"/>
      <c r="C128" s="12">
        <f>SUM(C126:C127)</f>
        <v>7329</v>
      </c>
    </row>
    <row r="129" spans="1:4" x14ac:dyDescent="0.35">
      <c r="A129" s="98"/>
      <c r="B129" s="98"/>
      <c r="C129" s="98"/>
    </row>
    <row r="130" spans="1:4" ht="29.25" customHeight="1" x14ac:dyDescent="0.35">
      <c r="A130" s="45" t="s">
        <v>78</v>
      </c>
      <c r="B130" s="45" t="s">
        <v>140</v>
      </c>
      <c r="C130" s="51" t="s">
        <v>169</v>
      </c>
    </row>
    <row r="131" spans="1:4" ht="19.5" customHeight="1" x14ac:dyDescent="0.35">
      <c r="A131" s="33" t="s">
        <v>79</v>
      </c>
      <c r="B131" s="100" t="s">
        <v>25</v>
      </c>
      <c r="C131" s="72">
        <v>30</v>
      </c>
      <c r="D131" s="8"/>
    </row>
    <row r="132" spans="1:4" ht="18" customHeight="1" x14ac:dyDescent="0.35">
      <c r="A132" s="34" t="s">
        <v>80</v>
      </c>
      <c r="B132" s="100"/>
      <c r="C132" s="72">
        <v>238</v>
      </c>
      <c r="D132" s="8"/>
    </row>
    <row r="133" spans="1:4" ht="18" customHeight="1" x14ac:dyDescent="0.35">
      <c r="A133" s="35" t="s">
        <v>81</v>
      </c>
      <c r="B133" s="100"/>
      <c r="C133" s="76">
        <v>2460</v>
      </c>
      <c r="D133" s="8"/>
    </row>
    <row r="134" spans="1:4" ht="18" customHeight="1" x14ac:dyDescent="0.35">
      <c r="A134" s="36" t="s">
        <v>82</v>
      </c>
      <c r="B134" s="100"/>
      <c r="C134" s="76">
        <v>3654</v>
      </c>
      <c r="D134" s="8"/>
    </row>
    <row r="135" spans="1:4" ht="18" customHeight="1" x14ac:dyDescent="0.35">
      <c r="A135" s="37" t="s">
        <v>83</v>
      </c>
      <c r="B135" s="100"/>
      <c r="C135" s="72">
        <v>754</v>
      </c>
      <c r="D135" s="8"/>
    </row>
    <row r="136" spans="1:4" ht="16.5" customHeight="1" x14ac:dyDescent="0.35">
      <c r="A136" s="23" t="s">
        <v>84</v>
      </c>
      <c r="B136" s="100"/>
      <c r="C136" s="72">
        <v>193</v>
      </c>
      <c r="D136" s="8"/>
    </row>
    <row r="137" spans="1:4" ht="18" customHeight="1" x14ac:dyDescent="0.35">
      <c r="A137" s="38" t="s">
        <v>14</v>
      </c>
      <c r="B137" s="100"/>
      <c r="C137" s="12">
        <f>SUM(C131:C136)</f>
        <v>7329</v>
      </c>
      <c r="D137" s="8"/>
    </row>
    <row r="138" spans="1:4" x14ac:dyDescent="0.35">
      <c r="A138" s="7"/>
      <c r="B138" s="7"/>
      <c r="C138" s="7"/>
    </row>
    <row r="139" spans="1:4" ht="28.5" customHeight="1" x14ac:dyDescent="0.35">
      <c r="A139" s="54" t="s">
        <v>143</v>
      </c>
      <c r="B139" s="52" t="s">
        <v>140</v>
      </c>
      <c r="C139" s="51" t="s">
        <v>169</v>
      </c>
    </row>
    <row r="140" spans="1:4" ht="31" x14ac:dyDescent="0.35">
      <c r="A140" s="25" t="s">
        <v>144</v>
      </c>
      <c r="B140" s="58" t="s">
        <v>145</v>
      </c>
      <c r="C140" s="43">
        <v>1</v>
      </c>
    </row>
    <row r="141" spans="1:4" ht="28" x14ac:dyDescent="0.35">
      <c r="A141" s="25" t="s">
        <v>146</v>
      </c>
      <c r="B141" s="59" t="s">
        <v>147</v>
      </c>
      <c r="C141" s="43">
        <v>1</v>
      </c>
    </row>
    <row r="142" spans="1:4" ht="28.5" x14ac:dyDescent="0.35">
      <c r="A142" s="26" t="s">
        <v>148</v>
      </c>
      <c r="B142" s="60" t="s">
        <v>149</v>
      </c>
      <c r="C142" s="43">
        <v>1</v>
      </c>
    </row>
  </sheetData>
  <sortState xmlns:xlrd2="http://schemas.microsoft.com/office/spreadsheetml/2017/richdata2" ref="A86:C91">
    <sortCondition ref="A86:A91"/>
  </sortState>
  <mergeCells count="27">
    <mergeCell ref="D109:D122"/>
    <mergeCell ref="A1:C1"/>
    <mergeCell ref="A2:C2"/>
    <mergeCell ref="A3:C3"/>
    <mergeCell ref="A31:C31"/>
    <mergeCell ref="A21:C21"/>
    <mergeCell ref="A12:C12"/>
    <mergeCell ref="A15:C15"/>
    <mergeCell ref="B109:B120"/>
    <mergeCell ref="B23:B30"/>
    <mergeCell ref="A32:A33"/>
    <mergeCell ref="A44:C44"/>
    <mergeCell ref="A50:C50"/>
    <mergeCell ref="A34:C34"/>
    <mergeCell ref="B52:B66"/>
    <mergeCell ref="B36:B43"/>
    <mergeCell ref="B131:B137"/>
    <mergeCell ref="B126:B128"/>
    <mergeCell ref="A129:C129"/>
    <mergeCell ref="A121:C121"/>
    <mergeCell ref="A124:C124"/>
    <mergeCell ref="B69:B71"/>
    <mergeCell ref="A84:C84"/>
    <mergeCell ref="A93:C93"/>
    <mergeCell ref="A107:C107"/>
    <mergeCell ref="B95:B106"/>
    <mergeCell ref="B74:B83"/>
  </mergeCells>
  <printOptions gridLines="1"/>
  <pageMargins left="0.51181102362204722" right="0.51181102362204722" top="0.78740157480314965" bottom="0.78740157480314965" header="0.31496062992125984" footer="0.31496062992125984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8BAFC-2B3D-4E66-B566-24C00AB53EEA}">
  <sheetPr>
    <pageSetUpPr fitToPage="1"/>
  </sheetPr>
  <dimension ref="A1:H57"/>
  <sheetViews>
    <sheetView showWhiteSpace="0" topLeftCell="A40" zoomScale="82" zoomScaleNormal="82" zoomScalePageLayoutView="70" workbookViewId="0">
      <selection activeCell="I21" sqref="I21"/>
    </sheetView>
  </sheetViews>
  <sheetFormatPr defaultColWidth="8.7265625" defaultRowHeight="15.5" x14ac:dyDescent="0.35"/>
  <cols>
    <col min="1" max="1" width="95.26953125" style="4" customWidth="1"/>
    <col min="2" max="2" width="15.26953125" style="4" bestFit="1" customWidth="1"/>
    <col min="3" max="3" width="18.26953125" style="29" bestFit="1" customWidth="1"/>
    <col min="4" max="4" width="11.1796875" style="84" customWidth="1"/>
    <col min="5" max="5" width="8.7265625" style="84"/>
    <col min="6" max="16384" width="8.7265625" style="4"/>
  </cols>
  <sheetData>
    <row r="1" spans="1:8" ht="49.5" customHeight="1" x14ac:dyDescent="0.35">
      <c r="A1" s="98"/>
      <c r="B1" s="98"/>
      <c r="C1" s="98"/>
      <c r="D1" s="83"/>
    </row>
    <row r="2" spans="1:8" ht="20.25" customHeight="1" x14ac:dyDescent="0.35">
      <c r="A2" s="119" t="s">
        <v>7</v>
      </c>
      <c r="B2" s="120"/>
      <c r="C2" s="120"/>
      <c r="D2" s="85"/>
      <c r="E2" s="64"/>
      <c r="F2" s="42"/>
      <c r="G2" s="42"/>
      <c r="H2" s="42"/>
    </row>
    <row r="3" spans="1:8" x14ac:dyDescent="0.35">
      <c r="A3" s="121" t="s">
        <v>170</v>
      </c>
      <c r="B3" s="122"/>
      <c r="C3" s="123"/>
      <c r="D3" s="64"/>
      <c r="E3" s="64"/>
      <c r="F3" s="42"/>
      <c r="G3" s="42"/>
      <c r="H3" s="42"/>
    </row>
    <row r="4" spans="1:8" ht="27.75" customHeight="1" x14ac:dyDescent="0.35">
      <c r="A4" s="63" t="s">
        <v>88</v>
      </c>
      <c r="B4" s="63" t="s">
        <v>142</v>
      </c>
      <c r="C4" s="63" t="s">
        <v>169</v>
      </c>
      <c r="D4" s="86"/>
      <c r="E4" s="64"/>
      <c r="F4" s="42"/>
      <c r="G4" s="42"/>
    </row>
    <row r="5" spans="1:8" ht="18" customHeight="1" x14ac:dyDescent="0.35">
      <c r="A5" s="48" t="s">
        <v>89</v>
      </c>
      <c r="B5" s="115" t="s">
        <v>90</v>
      </c>
      <c r="C5" s="47">
        <f>C6/C7</f>
        <v>0.91310937105329626</v>
      </c>
    </row>
    <row r="6" spans="1:8" x14ac:dyDescent="0.35">
      <c r="A6" s="19" t="s">
        <v>91</v>
      </c>
      <c r="B6" s="116"/>
      <c r="C6" s="77">
        <v>3615</v>
      </c>
    </row>
    <row r="7" spans="1:8" x14ac:dyDescent="0.35">
      <c r="A7" s="19" t="s">
        <v>92</v>
      </c>
      <c r="B7" s="117"/>
      <c r="C7" s="90">
        <v>3959</v>
      </c>
      <c r="D7" s="87"/>
    </row>
    <row r="8" spans="1:8" x14ac:dyDescent="0.35">
      <c r="A8" s="48" t="s">
        <v>93</v>
      </c>
      <c r="B8" s="115" t="s">
        <v>94</v>
      </c>
      <c r="C8" s="62">
        <f>C9/C10</f>
        <v>4.5471698113207548</v>
      </c>
    </row>
    <row r="9" spans="1:8" x14ac:dyDescent="0.35">
      <c r="A9" s="4" t="s">
        <v>95</v>
      </c>
      <c r="B9" s="116"/>
      <c r="C9" s="90">
        <f>C6</f>
        <v>3615</v>
      </c>
      <c r="E9" s="88"/>
    </row>
    <row r="10" spans="1:8" ht="15" customHeight="1" x14ac:dyDescent="0.4">
      <c r="A10" s="19" t="s">
        <v>96</v>
      </c>
      <c r="B10" s="117"/>
      <c r="C10" s="67">
        <v>795</v>
      </c>
      <c r="E10" s="89"/>
      <c r="G10" s="24"/>
    </row>
    <row r="11" spans="1:8" x14ac:dyDescent="0.35">
      <c r="A11" s="48" t="s">
        <v>97</v>
      </c>
      <c r="B11" s="115" t="s">
        <v>98</v>
      </c>
      <c r="C11" s="62">
        <f>(1-C12)*C13/C12</f>
        <v>0.43270440251572345</v>
      </c>
    </row>
    <row r="12" spans="1:8" ht="15" customHeight="1" x14ac:dyDescent="0.35">
      <c r="A12" s="20" t="s">
        <v>99</v>
      </c>
      <c r="B12" s="116"/>
      <c r="C12" s="79">
        <f>C5</f>
        <v>0.91310937105329626</v>
      </c>
    </row>
    <row r="13" spans="1:8" ht="15" customHeight="1" x14ac:dyDescent="0.35">
      <c r="A13" s="20" t="s">
        <v>100</v>
      </c>
      <c r="B13" s="117"/>
      <c r="C13" s="80">
        <f>C8</f>
        <v>4.5471698113207548</v>
      </c>
    </row>
    <row r="14" spans="1:8" x14ac:dyDescent="0.35">
      <c r="A14" s="48" t="s">
        <v>101</v>
      </c>
      <c r="B14" s="115" t="s">
        <v>102</v>
      </c>
      <c r="C14" s="47">
        <f>C15/C16</f>
        <v>1.282051282051282E-2</v>
      </c>
    </row>
    <row r="15" spans="1:8" ht="15" customHeight="1" x14ac:dyDescent="0.35">
      <c r="A15" s="4" t="s">
        <v>103</v>
      </c>
      <c r="B15" s="116"/>
      <c r="C15" s="81">
        <v>1</v>
      </c>
    </row>
    <row r="16" spans="1:8" ht="15" customHeight="1" x14ac:dyDescent="0.35">
      <c r="A16" s="19" t="s">
        <v>104</v>
      </c>
      <c r="B16" s="117"/>
      <c r="C16" s="81">
        <v>78</v>
      </c>
    </row>
    <row r="17" spans="1:3" x14ac:dyDescent="0.35">
      <c r="A17" s="48" t="s">
        <v>105</v>
      </c>
      <c r="B17" s="115" t="s">
        <v>106</v>
      </c>
      <c r="C17" s="50">
        <f>C18/C19</f>
        <v>7.3008849557522126E-2</v>
      </c>
    </row>
    <row r="18" spans="1:3" x14ac:dyDescent="0.35">
      <c r="A18" s="21" t="s">
        <v>107</v>
      </c>
      <c r="B18" s="116"/>
      <c r="C18" s="91">
        <v>66</v>
      </c>
    </row>
    <row r="19" spans="1:3" ht="15" customHeight="1" x14ac:dyDescent="0.35">
      <c r="A19" s="7" t="s">
        <v>108</v>
      </c>
      <c r="B19" s="117"/>
      <c r="C19" s="91">
        <v>904</v>
      </c>
    </row>
    <row r="20" spans="1:3" x14ac:dyDescent="0.35">
      <c r="A20" s="49" t="s">
        <v>109</v>
      </c>
      <c r="B20" s="115" t="s">
        <v>110</v>
      </c>
      <c r="C20" s="50">
        <f>C21/C22</f>
        <v>6.2240663900414933E-3</v>
      </c>
    </row>
    <row r="21" spans="1:3" ht="15" customHeight="1" x14ac:dyDescent="0.35">
      <c r="A21" s="7" t="s">
        <v>111</v>
      </c>
      <c r="B21" s="116"/>
      <c r="C21" s="82">
        <v>3</v>
      </c>
    </row>
    <row r="22" spans="1:3" ht="15" customHeight="1" x14ac:dyDescent="0.35">
      <c r="A22" s="7" t="s">
        <v>159</v>
      </c>
      <c r="B22" s="117"/>
      <c r="C22" s="82">
        <v>482</v>
      </c>
    </row>
    <row r="23" spans="1:3" ht="31" x14ac:dyDescent="0.35">
      <c r="A23" s="49" t="s">
        <v>112</v>
      </c>
      <c r="B23" s="115" t="s">
        <v>113</v>
      </c>
      <c r="C23" s="50">
        <f>C24/C25</f>
        <v>2.7027027027027029E-3</v>
      </c>
    </row>
    <row r="24" spans="1:3" x14ac:dyDescent="0.35">
      <c r="A24" s="7" t="s">
        <v>114</v>
      </c>
      <c r="B24" s="116"/>
      <c r="C24" s="81">
        <v>1</v>
      </c>
    </row>
    <row r="25" spans="1:3" ht="17.5" customHeight="1" x14ac:dyDescent="0.35">
      <c r="A25" s="7" t="s">
        <v>157</v>
      </c>
      <c r="B25" s="117"/>
      <c r="C25" s="81">
        <v>370</v>
      </c>
    </row>
    <row r="26" spans="1:3" ht="46.5" x14ac:dyDescent="0.35">
      <c r="A26" s="49" t="s">
        <v>115</v>
      </c>
      <c r="B26" s="115" t="s">
        <v>116</v>
      </c>
      <c r="C26" s="50">
        <f>C27/C28</f>
        <v>5.434782608695652E-3</v>
      </c>
    </row>
    <row r="27" spans="1:3" ht="15" customHeight="1" x14ac:dyDescent="0.35">
      <c r="A27" s="21" t="s">
        <v>117</v>
      </c>
      <c r="B27" s="116"/>
      <c r="C27" s="81">
        <v>1</v>
      </c>
    </row>
    <row r="28" spans="1:3" x14ac:dyDescent="0.35">
      <c r="A28" s="21" t="s">
        <v>118</v>
      </c>
      <c r="B28" s="117"/>
      <c r="C28" s="81">
        <v>184</v>
      </c>
    </row>
    <row r="29" spans="1:3" ht="46.5" x14ac:dyDescent="0.35">
      <c r="A29" s="49" t="s">
        <v>155</v>
      </c>
      <c r="B29" s="115" t="s">
        <v>119</v>
      </c>
      <c r="C29" s="112" t="s">
        <v>173</v>
      </c>
    </row>
    <row r="30" spans="1:3" ht="15" customHeight="1" x14ac:dyDescent="0.35">
      <c r="A30" s="21" t="s">
        <v>117</v>
      </c>
      <c r="B30" s="116"/>
      <c r="C30" s="113"/>
    </row>
    <row r="31" spans="1:3" x14ac:dyDescent="0.35">
      <c r="A31" s="61" t="s">
        <v>118</v>
      </c>
      <c r="B31" s="117"/>
      <c r="C31" s="114"/>
    </row>
    <row r="32" spans="1:3" ht="17.25" customHeight="1" x14ac:dyDescent="0.35">
      <c r="A32" s="49" t="s">
        <v>120</v>
      </c>
      <c r="B32" s="115" t="s">
        <v>85</v>
      </c>
      <c r="C32" s="50">
        <f>C33/C34</f>
        <v>0.73</v>
      </c>
    </row>
    <row r="33" spans="1:3" x14ac:dyDescent="0.35">
      <c r="A33" s="7" t="s">
        <v>86</v>
      </c>
      <c r="B33" s="116"/>
      <c r="C33" s="81">
        <v>73</v>
      </c>
    </row>
    <row r="34" spans="1:3" x14ac:dyDescent="0.35">
      <c r="A34" s="7" t="s">
        <v>87</v>
      </c>
      <c r="B34" s="117"/>
      <c r="C34" s="81">
        <v>100</v>
      </c>
    </row>
    <row r="35" spans="1:3" ht="31" x14ac:dyDescent="0.35">
      <c r="A35" s="49" t="s">
        <v>121</v>
      </c>
      <c r="B35" s="118">
        <v>1</v>
      </c>
      <c r="C35" s="50">
        <f>C36/C37</f>
        <v>1</v>
      </c>
    </row>
    <row r="36" spans="1:3" ht="14.25" customHeight="1" x14ac:dyDescent="0.35">
      <c r="A36" s="21" t="s">
        <v>122</v>
      </c>
      <c r="B36" s="116"/>
      <c r="C36" s="81">
        <v>73</v>
      </c>
    </row>
    <row r="37" spans="1:3" ht="15" customHeight="1" x14ac:dyDescent="0.35">
      <c r="A37" s="7" t="s">
        <v>123</v>
      </c>
      <c r="B37" s="117"/>
      <c r="C37" s="81">
        <v>73</v>
      </c>
    </row>
    <row r="38" spans="1:3" x14ac:dyDescent="0.35">
      <c r="A38" s="49" t="s">
        <v>124</v>
      </c>
      <c r="B38" s="115" t="s">
        <v>125</v>
      </c>
      <c r="C38" s="50">
        <f>C39/C40</f>
        <v>0.97072599531615922</v>
      </c>
    </row>
    <row r="39" spans="1:3" x14ac:dyDescent="0.35">
      <c r="A39" s="7" t="s">
        <v>160</v>
      </c>
      <c r="B39" s="116"/>
      <c r="C39" s="78">
        <v>4974</v>
      </c>
    </row>
    <row r="40" spans="1:3" ht="19" customHeight="1" x14ac:dyDescent="0.35">
      <c r="A40" s="7" t="s">
        <v>161</v>
      </c>
      <c r="B40" s="117"/>
      <c r="C40" s="78">
        <v>5124</v>
      </c>
    </row>
    <row r="41" spans="1:3" ht="31" x14ac:dyDescent="0.35">
      <c r="A41" s="49" t="s">
        <v>175</v>
      </c>
      <c r="B41" s="115" t="s">
        <v>126</v>
      </c>
      <c r="C41" s="50">
        <f>C42/C43</f>
        <v>1</v>
      </c>
    </row>
    <row r="42" spans="1:3" x14ac:dyDescent="0.35">
      <c r="A42" s="21" t="s">
        <v>127</v>
      </c>
      <c r="B42" s="116"/>
      <c r="C42" s="81">
        <v>800</v>
      </c>
    </row>
    <row r="43" spans="1:3" ht="15" customHeight="1" x14ac:dyDescent="0.35">
      <c r="A43" s="7" t="s">
        <v>128</v>
      </c>
      <c r="B43" s="117"/>
      <c r="C43" s="81">
        <v>800</v>
      </c>
    </row>
    <row r="44" spans="1:3" ht="31" x14ac:dyDescent="0.35">
      <c r="A44" s="49" t="s">
        <v>176</v>
      </c>
      <c r="B44" s="115" t="s">
        <v>126</v>
      </c>
      <c r="C44" s="50">
        <f>C45/C46</f>
        <v>1</v>
      </c>
    </row>
    <row r="45" spans="1:3" x14ac:dyDescent="0.35">
      <c r="A45" s="21" t="s">
        <v>129</v>
      </c>
      <c r="B45" s="116"/>
      <c r="C45" s="81">
        <v>793</v>
      </c>
    </row>
    <row r="46" spans="1:3" x14ac:dyDescent="0.35">
      <c r="A46" s="7" t="s">
        <v>130</v>
      </c>
      <c r="B46" s="117"/>
      <c r="C46" s="81">
        <v>793</v>
      </c>
    </row>
    <row r="47" spans="1:3" ht="16.5" customHeight="1" x14ac:dyDescent="0.35">
      <c r="A47" s="49" t="s">
        <v>131</v>
      </c>
      <c r="B47" s="115" t="s">
        <v>132</v>
      </c>
      <c r="C47" s="50">
        <f>C48/C49</f>
        <v>0.9580154308802814</v>
      </c>
    </row>
    <row r="48" spans="1:3" x14ac:dyDescent="0.35">
      <c r="A48" s="21" t="s">
        <v>162</v>
      </c>
      <c r="B48" s="116"/>
      <c r="C48" s="92">
        <v>294838.34999999998</v>
      </c>
    </row>
    <row r="49" spans="1:3" ht="15" customHeight="1" x14ac:dyDescent="0.35">
      <c r="A49" s="7" t="s">
        <v>163</v>
      </c>
      <c r="B49" s="117"/>
      <c r="C49" s="92">
        <v>307759.5</v>
      </c>
    </row>
    <row r="50" spans="1:3" x14ac:dyDescent="0.35">
      <c r="A50" s="49" t="s">
        <v>133</v>
      </c>
      <c r="B50" s="115" t="s">
        <v>134</v>
      </c>
      <c r="C50" s="50">
        <f>C51/C52</f>
        <v>2.3029525500513964E-3</v>
      </c>
    </row>
    <row r="51" spans="1:3" x14ac:dyDescent="0.35">
      <c r="A51" s="21" t="s">
        <v>174</v>
      </c>
      <c r="B51" s="116"/>
      <c r="C51" s="93">
        <v>2585.06</v>
      </c>
    </row>
    <row r="52" spans="1:3" x14ac:dyDescent="0.35">
      <c r="A52" s="21" t="s">
        <v>164</v>
      </c>
      <c r="B52" s="117"/>
      <c r="C52" s="93">
        <v>1122498.1599999999</v>
      </c>
    </row>
    <row r="53" spans="1:3" x14ac:dyDescent="0.35">
      <c r="A53" s="49" t="s">
        <v>135</v>
      </c>
      <c r="B53" s="115" t="s">
        <v>136</v>
      </c>
      <c r="C53" s="50">
        <f>C54/C55</f>
        <v>0.99838709677419357</v>
      </c>
    </row>
    <row r="54" spans="1:3" x14ac:dyDescent="0.35">
      <c r="A54" s="7" t="s">
        <v>165</v>
      </c>
      <c r="B54" s="116"/>
      <c r="C54" s="94">
        <v>619</v>
      </c>
    </row>
    <row r="55" spans="1:3" x14ac:dyDescent="0.35">
      <c r="A55" s="21" t="s">
        <v>137</v>
      </c>
      <c r="B55" s="117"/>
      <c r="C55" s="94">
        <v>620</v>
      </c>
    </row>
    <row r="56" spans="1:3" x14ac:dyDescent="0.35">
      <c r="A56" s="84"/>
      <c r="B56" s="84"/>
      <c r="C56" s="83"/>
    </row>
    <row r="57" spans="1:3" ht="30" customHeight="1" x14ac:dyDescent="0.35">
      <c r="A57" s="111" t="s">
        <v>172</v>
      </c>
      <c r="B57" s="111"/>
      <c r="C57" s="111"/>
    </row>
  </sheetData>
  <mergeCells count="22">
    <mergeCell ref="A1:C1"/>
    <mergeCell ref="B20:B22"/>
    <mergeCell ref="B23:B25"/>
    <mergeCell ref="B50:B52"/>
    <mergeCell ref="B53:B55"/>
    <mergeCell ref="B44:B46"/>
    <mergeCell ref="B47:B49"/>
    <mergeCell ref="A2:C2"/>
    <mergeCell ref="A3:C3"/>
    <mergeCell ref="A57:C57"/>
    <mergeCell ref="C29:C31"/>
    <mergeCell ref="B14:B16"/>
    <mergeCell ref="B17:B19"/>
    <mergeCell ref="B5:B7"/>
    <mergeCell ref="B8:B10"/>
    <mergeCell ref="B11:B13"/>
    <mergeCell ref="B26:B28"/>
    <mergeCell ref="B29:B31"/>
    <mergeCell ref="B32:B34"/>
    <mergeCell ref="B35:B37"/>
    <mergeCell ref="B38:B40"/>
    <mergeCell ref="B41:B43"/>
  </mergeCells>
  <printOptions gridLines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Indicadores de Produção</vt:lpstr>
      <vt:lpstr>Indicadores de Desempenho</vt:lpstr>
      <vt:lpstr>'Indicadores de Desempenho'!Area_de_impressao</vt:lpstr>
      <vt:lpstr>'Indicadores de Produção'!Area_de_impressao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Rocha Gomes</dc:creator>
  <cp:lastModifiedBy>Setorial</cp:lastModifiedBy>
  <cp:lastPrinted>2026-04-10T23:10:23Z</cp:lastPrinted>
  <dcterms:created xsi:type="dcterms:W3CDTF">2025-09-02T16:18:54Z</dcterms:created>
  <dcterms:modified xsi:type="dcterms:W3CDTF">2026-04-22T17:46:56Z</dcterms:modified>
</cp:coreProperties>
</file>